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Zadání" sheetId="1" r:id="rId1"/>
    <sheet name="Síť" sheetId="2" r:id="rId2"/>
    <sheet name="PERT" sheetId="3" r:id="rId3"/>
  </sheets>
  <definedNames/>
  <calcPr fullCalcOnLoad="1"/>
</workbook>
</file>

<file path=xl/comments1.xml><?xml version="1.0" encoding="utf-8"?>
<comments xmlns="http://schemas.openxmlformats.org/spreadsheetml/2006/main">
  <authors>
    <author>Jakub</author>
  </authors>
  <commentList>
    <comment ref="D4" authorId="0">
      <text>
        <r>
          <rPr>
            <sz val="8"/>
            <rFont val="Tahoma"/>
            <family val="0"/>
          </rPr>
          <t>aij=optimistický odhad trvání činnosti</t>
        </r>
      </text>
    </comment>
    <comment ref="E4" authorId="0">
      <text>
        <r>
          <rPr>
            <sz val="8"/>
            <rFont val="Tahoma"/>
            <family val="0"/>
          </rPr>
          <t xml:space="preserve">bij=pesimistický odhad trvání činnosti
</t>
        </r>
      </text>
    </comment>
    <comment ref="F4" authorId="0">
      <text>
        <r>
          <rPr>
            <sz val="8"/>
            <rFont val="Tahoma"/>
            <family val="0"/>
          </rPr>
          <t xml:space="preserve">mij=odhad nejpravděpodobnějšího trvání činnosti
</t>
        </r>
      </text>
    </comment>
    <comment ref="B4" authorId="0">
      <text>
        <r>
          <rPr>
            <sz val="8"/>
            <rFont val="Tahoma"/>
            <family val="0"/>
          </rPr>
          <t xml:space="preserve">i=počáteční uzel činnosti
</t>
        </r>
      </text>
    </comment>
    <comment ref="C4" authorId="0">
      <text>
        <r>
          <rPr>
            <sz val="8"/>
            <rFont val="Tahoma"/>
            <family val="2"/>
          </rPr>
          <t>j=konečný uzel činnosti</t>
        </r>
      </text>
    </comment>
  </commentList>
</comments>
</file>

<file path=xl/comments2.xml><?xml version="1.0" encoding="utf-8"?>
<comments xmlns="http://schemas.openxmlformats.org/spreadsheetml/2006/main">
  <authors>
    <author>Jakub</author>
  </authors>
  <commentList>
    <comment ref="B30" authorId="0">
      <text>
        <r>
          <rPr>
            <sz val="8"/>
            <rFont val="Tahoma"/>
            <family val="0"/>
          </rPr>
          <t xml:space="preserve">i=počáteční uzel činnosti
</t>
        </r>
      </text>
    </comment>
    <comment ref="C30" authorId="0">
      <text>
        <r>
          <rPr>
            <sz val="8"/>
            <rFont val="Tahoma"/>
            <family val="2"/>
          </rPr>
          <t>j=konečný uzel činnosti</t>
        </r>
      </text>
    </comment>
    <comment ref="D30" authorId="0">
      <text>
        <r>
          <rPr>
            <sz val="8"/>
            <rFont val="Tahoma"/>
            <family val="0"/>
          </rPr>
          <t>aij=optimistický odhad trvání činnosti</t>
        </r>
      </text>
    </comment>
    <comment ref="E30" authorId="0">
      <text>
        <r>
          <rPr>
            <sz val="8"/>
            <rFont val="Tahoma"/>
            <family val="0"/>
          </rPr>
          <t xml:space="preserve">bij=pesimistický odhad trvání činnosti
</t>
        </r>
      </text>
    </comment>
    <comment ref="F30" authorId="0">
      <text>
        <r>
          <rPr>
            <sz val="8"/>
            <rFont val="Tahoma"/>
            <family val="0"/>
          </rPr>
          <t xml:space="preserve">mij=odhad nejpravděpodobnějšího trvání činnosti
</t>
        </r>
      </text>
    </comment>
    <comment ref="G30" authorId="0">
      <text>
        <r>
          <rPr>
            <sz val="8"/>
            <rFont val="Tahoma"/>
            <family val="0"/>
          </rPr>
          <t xml:space="preserve">yij=trvání činnosti
yij=(aij+4*mij+bij)/6
</t>
        </r>
      </text>
    </comment>
  </commentList>
</comments>
</file>

<file path=xl/comments3.xml><?xml version="1.0" encoding="utf-8"?>
<comments xmlns="http://schemas.openxmlformats.org/spreadsheetml/2006/main">
  <authors>
    <author>Jakub</author>
  </authors>
  <commentList>
    <comment ref="A4" authorId="0">
      <text>
        <r>
          <rPr>
            <sz val="8"/>
            <rFont val="Tahoma"/>
            <family val="0"/>
          </rPr>
          <t xml:space="preserve">i=počáteční uzel činnosti
</t>
        </r>
      </text>
    </comment>
    <comment ref="B4" authorId="0">
      <text>
        <r>
          <rPr>
            <sz val="8"/>
            <rFont val="Tahoma"/>
            <family val="2"/>
          </rPr>
          <t>j=konečný uzel činnosti</t>
        </r>
      </text>
    </comment>
    <comment ref="C4" authorId="0">
      <text>
        <r>
          <rPr>
            <sz val="8"/>
            <rFont val="Tahoma"/>
            <family val="0"/>
          </rPr>
          <t>aij=optimistický odhad trvání činnosti</t>
        </r>
      </text>
    </comment>
    <comment ref="D4" authorId="0">
      <text>
        <r>
          <rPr>
            <sz val="8"/>
            <rFont val="Tahoma"/>
            <family val="0"/>
          </rPr>
          <t xml:space="preserve">bij=pesimistický odhad trvání činnosti
</t>
        </r>
      </text>
    </comment>
    <comment ref="E4" authorId="0">
      <text>
        <r>
          <rPr>
            <sz val="8"/>
            <rFont val="Tahoma"/>
            <family val="0"/>
          </rPr>
          <t xml:space="preserve">mij=odhad nejpravděpodobnějšího trvání činnosti
</t>
        </r>
      </text>
    </comment>
    <comment ref="F4" authorId="0">
      <text>
        <r>
          <rPr>
            <sz val="8"/>
            <rFont val="Tahoma"/>
            <family val="0"/>
          </rPr>
          <t xml:space="preserve">yij=trvání činnosti
yij=(aij+4*mij+bij)/6
</t>
        </r>
      </text>
    </comment>
    <comment ref="G4" authorId="0">
      <text>
        <r>
          <rPr>
            <sz val="8"/>
            <rFont val="Tahoma"/>
            <family val="0"/>
          </rPr>
          <t>rozptyl=rozptyl trvání činnosti
rozptyl=(bij-aij)^2/36</t>
        </r>
      </text>
    </comment>
    <comment ref="A65" authorId="0">
      <text>
        <r>
          <rPr>
            <sz val="8"/>
            <rFont val="Tahoma"/>
            <family val="0"/>
          </rPr>
          <t xml:space="preserve">Termín možný uzlu
</t>
        </r>
      </text>
    </comment>
    <comment ref="A66" authorId="0">
      <text>
        <r>
          <rPr>
            <sz val="8"/>
            <rFont val="Tahoma"/>
            <family val="0"/>
          </rPr>
          <t xml:space="preserve">Termín přípustný uzlu
</t>
        </r>
      </text>
    </comment>
    <comment ref="A67" authorId="0">
      <text>
        <r>
          <rPr>
            <sz val="8"/>
            <rFont val="Tahoma"/>
            <family val="0"/>
          </rPr>
          <t>Interferenční rezerva uzlu
RI=TPi-TMi</t>
        </r>
      </text>
    </comment>
    <comment ref="A68" authorId="0">
      <text>
        <r>
          <rPr>
            <sz val="8"/>
            <rFont val="Tahoma"/>
            <family val="0"/>
          </rPr>
          <t xml:space="preserve">Rozptyl termínu možného uzlu
</t>
        </r>
      </text>
    </comment>
    <comment ref="A69" authorId="0">
      <text>
        <r>
          <rPr>
            <sz val="8"/>
            <rFont val="Tahoma"/>
            <family val="0"/>
          </rPr>
          <t xml:space="preserve">Rozptyl termínu přípustného uzlu
</t>
        </r>
      </text>
    </comment>
    <comment ref="A70" authorId="0">
      <text>
        <r>
          <rPr>
            <sz val="8"/>
            <rFont val="Tahoma"/>
            <family val="0"/>
          </rPr>
          <t>Normovaná normální veličina
u=-RIi/odmocnina(sigmaTPi+sigmaTMi)</t>
        </r>
      </text>
    </comment>
    <comment ref="A71" authorId="0">
      <text>
        <r>
          <rPr>
            <sz val="8"/>
            <rFont val="Tahoma"/>
            <family val="0"/>
          </rPr>
          <t xml:space="preserve">Distribuční funkce=pravděpodobnost, že se nekritické uzly stanou kritickými
</t>
        </r>
      </text>
    </comment>
    <comment ref="A75" authorId="0">
      <text>
        <r>
          <rPr>
            <sz val="8"/>
            <rFont val="Tahoma"/>
            <family val="0"/>
          </rPr>
          <t xml:space="preserve">Kritickou cestu tvoří uzly s RI=0
</t>
        </r>
      </text>
    </comment>
    <comment ref="A76" authorId="0">
      <text>
        <r>
          <rPr>
            <sz val="8"/>
            <rFont val="Tahoma"/>
            <family val="0"/>
          </rPr>
          <t xml:space="preserve">Termín ukončení projektu=TP 13. uzlu resp. délka kritické cesty
</t>
        </r>
      </text>
    </comment>
    <comment ref="A77" authorId="0">
      <text>
        <r>
          <rPr>
            <sz val="8"/>
            <rFont val="Tahoma"/>
            <family val="0"/>
          </rPr>
          <t xml:space="preserve">Na alternativní kritické cestě leží uzly s nejvyšší F(u) tj. v tomto případě uzel 11 s F(u)=26%
</t>
        </r>
      </text>
    </comment>
    <comment ref="A79" authorId="0">
      <text>
        <r>
          <rPr>
            <sz val="8"/>
            <rFont val="Tahoma"/>
            <family val="2"/>
          </rPr>
          <t>(PT-TM13)/odmocnina(sigmaTM)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<sst xmlns="http://schemas.openxmlformats.org/spreadsheetml/2006/main" count="91" uniqueCount="76">
  <si>
    <t>i</t>
  </si>
  <si>
    <t>j</t>
  </si>
  <si>
    <t>yij</t>
  </si>
  <si>
    <t>TM</t>
  </si>
  <si>
    <t>TP</t>
  </si>
  <si>
    <t>aij</t>
  </si>
  <si>
    <t>bij</t>
  </si>
  <si>
    <t>mij</t>
  </si>
  <si>
    <t>rozptyl</t>
  </si>
  <si>
    <t>sigmaTM</t>
  </si>
  <si>
    <t>sigmaTP</t>
  </si>
  <si>
    <t>RI</t>
  </si>
  <si>
    <t>u</t>
  </si>
  <si>
    <t>F(u)</t>
  </si>
  <si>
    <t>1,2,7,9,10,12,13</t>
  </si>
  <si>
    <t>Cesty:</t>
  </si>
  <si>
    <t>1,3,6,8,9,10,11,12,13</t>
  </si>
  <si>
    <t>1,3,6,8,9,10,12,13</t>
  </si>
  <si>
    <t>1,3,6,7,9,10,11,12,13</t>
  </si>
  <si>
    <t>1,3,6,7,9,10,12,13</t>
  </si>
  <si>
    <t>1,2,3,6,8,9,10,11,12,13</t>
  </si>
  <si>
    <t>1,2,3,6,8,9,10,12,13</t>
  </si>
  <si>
    <t>1,2,3,6,7,9,10,11,12,13</t>
  </si>
  <si>
    <t>1,2,3,6,7,9,10,12,13</t>
  </si>
  <si>
    <t>1,2,6,8,9,10,11,12,13</t>
  </si>
  <si>
    <t>1,2,6,8,9,10,12,13</t>
  </si>
  <si>
    <t>1,2,6,7,9,10,11,12,13</t>
  </si>
  <si>
    <t>1,2,6,7,9,10,12,13</t>
  </si>
  <si>
    <t>1,2,7,9,10,11,12,13</t>
  </si>
  <si>
    <t>1,2,5,8,9,10,11,12,13</t>
  </si>
  <si>
    <t>1,2,5,8,9,10,12,13</t>
  </si>
  <si>
    <t>1,2,5,9,10,11,12,13</t>
  </si>
  <si>
    <t>1,2,5,9,10,12,13</t>
  </si>
  <si>
    <t>1,2,4,5,8,9,10,11,12,13</t>
  </si>
  <si>
    <t>1,2,4,5,8,9,10,12,13</t>
  </si>
  <si>
    <t>1,2,4,5,9,10,11,12,13</t>
  </si>
  <si>
    <t>1,2,4,5,9,10,12,13</t>
  </si>
  <si>
    <t>Data:</t>
  </si>
  <si>
    <t>Trvání</t>
  </si>
  <si>
    <t>Určete kritickou cestu ve stochastické síti a minimální čas potřebný na dokončení projektu metodou PERT. Trvání činností respektive jejich optimistický, pesimistický a pravděpodobný odhad jsou zachyceny v tabulce níže.</t>
  </si>
  <si>
    <t>Zadání:</t>
  </si>
  <si>
    <t>Dále určete:</t>
  </si>
  <si>
    <t>jaká je pravděpodobnost dodržení plánovaného termínu 46 dnů?</t>
  </si>
  <si>
    <t>jaká je pravděpodobnost, že se nekrit. uzly stanou kritickými?</t>
  </si>
  <si>
    <t>Krok1:</t>
  </si>
  <si>
    <t>Nákres sítě; vyhledání všech možných cest z uzlu číslo 1 do uzlu posledního; výpočet trvání činností a délky cest</t>
  </si>
  <si>
    <t>Krok2:</t>
  </si>
  <si>
    <t>Výběr cesty s nejdelším trváním</t>
  </si>
  <si>
    <t>Nejdelší cesta!!!</t>
  </si>
  <si>
    <t>Nejdelší cesta = Kritická cesta ? NUTNÁ PRAVDĚPODOBNOSTNÍ ANALÝZA !!!</t>
  </si>
  <si>
    <t>Trvání:</t>
  </si>
  <si>
    <t>Krok3:</t>
  </si>
  <si>
    <t xml:space="preserve">Výpočet TM(termínů možných) a TP(termínů přípustných) uzlů sítě: </t>
  </si>
  <si>
    <t>yij-i/j</t>
  </si>
  <si>
    <t>TM-i/j</t>
  </si>
  <si>
    <t>TP-i/j</t>
  </si>
  <si>
    <t>Max sloupce=TM</t>
  </si>
  <si>
    <t>Min řádku=TP</t>
  </si>
  <si>
    <t xml:space="preserve">Výpočet termínů možných, termínů přípustných uzlů sítě a jejich rozptylů-výpočet v incidenční matici </t>
  </si>
  <si>
    <t xml:space="preserve">Výpočet sigmaTM(rozptylů termínů možných) a sigmaTP(rozptylů termínů přípustných) uzlů sítě: </t>
  </si>
  <si>
    <t>rozptyl-i/j</t>
  </si>
  <si>
    <t>sigmaTM=rozptyl i/j s TM</t>
  </si>
  <si>
    <t>sigmaTM-i/j</t>
  </si>
  <si>
    <t>sigmaTP-i/j</t>
  </si>
  <si>
    <t>sigmaTP=rozptyl i/j s TP</t>
  </si>
  <si>
    <t>Krok4:</t>
  </si>
  <si>
    <t>Pravděpodobnostní analýza</t>
  </si>
  <si>
    <t>Uzel</t>
  </si>
  <si>
    <t>Krok5:</t>
  </si>
  <si>
    <t>Odpovědi na otázky</t>
  </si>
  <si>
    <t>Kritická cesta:</t>
  </si>
  <si>
    <t>Termín dokončení projektu:</t>
  </si>
  <si>
    <t>Alternativní kritická cesta:</t>
  </si>
  <si>
    <t>Trvání altern. krit. cesty:</t>
  </si>
  <si>
    <t>Pst dodržení termínu PT=46</t>
  </si>
  <si>
    <t>Cesta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</si>
</sst>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0.0000"/>
    <numFmt numFmtId="174" formatCode="0.000"/>
    <numFmt numFmtId="175" formatCode="0.0%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2" fillId="3" borderId="0" xfId="0" applyFont="1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4" borderId="0" xfId="0" applyFont="1" applyFill="1" applyAlignment="1">
      <alignment/>
    </xf>
    <xf numFmtId="0" fontId="2" fillId="4" borderId="0" xfId="0" applyFont="1" applyFill="1" applyBorder="1" applyAlignment="1">
      <alignment/>
    </xf>
    <xf numFmtId="0" fontId="2" fillId="5" borderId="0" xfId="0" applyFont="1" applyFill="1" applyAlignment="1">
      <alignment/>
    </xf>
    <xf numFmtId="0" fontId="2" fillId="5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2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" xfId="0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9" fontId="0" fillId="4" borderId="1" xfId="21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2" fillId="4" borderId="0" xfId="0" applyFont="1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4" borderId="1" xfId="0" applyFill="1" applyBorder="1" applyAlignment="1">
      <alignment/>
    </xf>
    <xf numFmtId="0" fontId="2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2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4" borderId="1" xfId="0" applyFill="1" applyBorder="1" applyAlignment="1">
      <alignment horizontal="center"/>
    </xf>
    <xf numFmtId="9" fontId="0" fillId="4" borderId="2" xfId="21" applyFill="1" applyBorder="1" applyAlignment="1">
      <alignment horizontal="center"/>
    </xf>
    <xf numFmtId="9" fontId="0" fillId="4" borderId="3" xfId="21" applyFill="1" applyBorder="1" applyAlignment="1">
      <alignment horizontal="center"/>
    </xf>
    <xf numFmtId="9" fontId="0" fillId="4" borderId="4" xfId="2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13</xdr:row>
      <xdr:rowOff>38100</xdr:rowOff>
    </xdr:from>
    <xdr:to>
      <xdr:col>1</xdr:col>
      <xdr:colOff>361950</xdr:colOff>
      <xdr:row>16</xdr:row>
      <xdr:rowOff>66675</xdr:rowOff>
    </xdr:to>
    <xdr:sp>
      <xdr:nvSpPr>
        <xdr:cNvPr id="1" name="Oval 1"/>
        <xdr:cNvSpPr>
          <a:spLocks/>
        </xdr:cNvSpPr>
      </xdr:nvSpPr>
      <xdr:spPr>
        <a:xfrm>
          <a:off x="371475" y="2143125"/>
          <a:ext cx="600075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</xdr:col>
      <xdr:colOff>257175</xdr:colOff>
      <xdr:row>16</xdr:row>
      <xdr:rowOff>142875</xdr:rowOff>
    </xdr:from>
    <xdr:to>
      <xdr:col>3</xdr:col>
      <xdr:colOff>247650</xdr:colOff>
      <xdr:row>20</xdr:row>
      <xdr:rowOff>9525</xdr:rowOff>
    </xdr:to>
    <xdr:sp>
      <xdr:nvSpPr>
        <xdr:cNvPr id="2" name="Oval 2"/>
        <xdr:cNvSpPr>
          <a:spLocks/>
        </xdr:cNvSpPr>
      </xdr:nvSpPr>
      <xdr:spPr>
        <a:xfrm>
          <a:off x="1476375" y="2733675"/>
          <a:ext cx="600075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</xdr:col>
      <xdr:colOff>228600</xdr:colOff>
      <xdr:row>7</xdr:row>
      <xdr:rowOff>19050</xdr:rowOff>
    </xdr:from>
    <xdr:to>
      <xdr:col>3</xdr:col>
      <xdr:colOff>219075</xdr:colOff>
      <xdr:row>10</xdr:row>
      <xdr:rowOff>47625</xdr:rowOff>
    </xdr:to>
    <xdr:sp>
      <xdr:nvSpPr>
        <xdr:cNvPr id="3" name="Oval 3"/>
        <xdr:cNvSpPr>
          <a:spLocks/>
        </xdr:cNvSpPr>
      </xdr:nvSpPr>
      <xdr:spPr>
        <a:xfrm>
          <a:off x="1447800" y="1152525"/>
          <a:ext cx="600075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228600</xdr:colOff>
      <xdr:row>23</xdr:row>
      <xdr:rowOff>28575</xdr:rowOff>
    </xdr:from>
    <xdr:to>
      <xdr:col>5</xdr:col>
      <xdr:colOff>219075</xdr:colOff>
      <xdr:row>26</xdr:row>
      <xdr:rowOff>57150</xdr:rowOff>
    </xdr:to>
    <xdr:sp>
      <xdr:nvSpPr>
        <xdr:cNvPr id="4" name="Oval 4"/>
        <xdr:cNvSpPr>
          <a:spLocks/>
        </xdr:cNvSpPr>
      </xdr:nvSpPr>
      <xdr:spPr>
        <a:xfrm>
          <a:off x="2667000" y="3752850"/>
          <a:ext cx="600075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6</xdr:col>
      <xdr:colOff>485775</xdr:colOff>
      <xdr:row>23</xdr:row>
      <xdr:rowOff>38100</xdr:rowOff>
    </xdr:from>
    <xdr:to>
      <xdr:col>7</xdr:col>
      <xdr:colOff>476250</xdr:colOff>
      <xdr:row>26</xdr:row>
      <xdr:rowOff>66675</xdr:rowOff>
    </xdr:to>
    <xdr:sp>
      <xdr:nvSpPr>
        <xdr:cNvPr id="5" name="Oval 5"/>
        <xdr:cNvSpPr>
          <a:spLocks/>
        </xdr:cNvSpPr>
      </xdr:nvSpPr>
      <xdr:spPr>
        <a:xfrm>
          <a:off x="4143375" y="3762375"/>
          <a:ext cx="600075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4</xdr:col>
      <xdr:colOff>238125</xdr:colOff>
      <xdr:row>4</xdr:row>
      <xdr:rowOff>0</xdr:rowOff>
    </xdr:from>
    <xdr:to>
      <xdr:col>5</xdr:col>
      <xdr:colOff>228600</xdr:colOff>
      <xdr:row>7</xdr:row>
      <xdr:rowOff>28575</xdr:rowOff>
    </xdr:to>
    <xdr:sp>
      <xdr:nvSpPr>
        <xdr:cNvPr id="6" name="Oval 6"/>
        <xdr:cNvSpPr>
          <a:spLocks/>
        </xdr:cNvSpPr>
      </xdr:nvSpPr>
      <xdr:spPr>
        <a:xfrm>
          <a:off x="2676525" y="647700"/>
          <a:ext cx="600075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4</xdr:col>
      <xdr:colOff>304800</xdr:colOff>
      <xdr:row>16</xdr:row>
      <xdr:rowOff>133350</xdr:rowOff>
    </xdr:from>
    <xdr:to>
      <xdr:col>5</xdr:col>
      <xdr:colOff>295275</xdr:colOff>
      <xdr:row>20</xdr:row>
      <xdr:rowOff>0</xdr:rowOff>
    </xdr:to>
    <xdr:sp>
      <xdr:nvSpPr>
        <xdr:cNvPr id="7" name="Oval 7"/>
        <xdr:cNvSpPr>
          <a:spLocks/>
        </xdr:cNvSpPr>
      </xdr:nvSpPr>
      <xdr:spPr>
        <a:xfrm>
          <a:off x="2743200" y="2724150"/>
          <a:ext cx="600075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6</xdr:col>
      <xdr:colOff>190500</xdr:colOff>
      <xdr:row>4</xdr:row>
      <xdr:rowOff>0</xdr:rowOff>
    </xdr:from>
    <xdr:to>
      <xdr:col>7</xdr:col>
      <xdr:colOff>180975</xdr:colOff>
      <xdr:row>7</xdr:row>
      <xdr:rowOff>28575</xdr:rowOff>
    </xdr:to>
    <xdr:sp>
      <xdr:nvSpPr>
        <xdr:cNvPr id="8" name="Oval 8"/>
        <xdr:cNvSpPr>
          <a:spLocks/>
        </xdr:cNvSpPr>
      </xdr:nvSpPr>
      <xdr:spPr>
        <a:xfrm>
          <a:off x="3848100" y="647700"/>
          <a:ext cx="600075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7</xdr:col>
      <xdr:colOff>400050</xdr:colOff>
      <xdr:row>15</xdr:row>
      <xdr:rowOff>123825</xdr:rowOff>
    </xdr:from>
    <xdr:to>
      <xdr:col>8</xdr:col>
      <xdr:colOff>390525</xdr:colOff>
      <xdr:row>18</xdr:row>
      <xdr:rowOff>152400</xdr:rowOff>
    </xdr:to>
    <xdr:sp>
      <xdr:nvSpPr>
        <xdr:cNvPr id="9" name="Oval 9"/>
        <xdr:cNvSpPr>
          <a:spLocks/>
        </xdr:cNvSpPr>
      </xdr:nvSpPr>
      <xdr:spPr>
        <a:xfrm>
          <a:off x="4667250" y="2552700"/>
          <a:ext cx="600075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9</xdr:col>
      <xdr:colOff>400050</xdr:colOff>
      <xdr:row>15</xdr:row>
      <xdr:rowOff>142875</xdr:rowOff>
    </xdr:from>
    <xdr:to>
      <xdr:col>10</xdr:col>
      <xdr:colOff>266700</xdr:colOff>
      <xdr:row>19</xdr:row>
      <xdr:rowOff>9525</xdr:rowOff>
    </xdr:to>
    <xdr:sp>
      <xdr:nvSpPr>
        <xdr:cNvPr id="10" name="Oval 10"/>
        <xdr:cNvSpPr>
          <a:spLocks/>
        </xdr:cNvSpPr>
      </xdr:nvSpPr>
      <xdr:spPr>
        <a:xfrm>
          <a:off x="5886450" y="2571750"/>
          <a:ext cx="59055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10</xdr:col>
      <xdr:colOff>276225</xdr:colOff>
      <xdr:row>7</xdr:row>
      <xdr:rowOff>123825</xdr:rowOff>
    </xdr:from>
    <xdr:to>
      <xdr:col>11</xdr:col>
      <xdr:colOff>123825</xdr:colOff>
      <xdr:row>10</xdr:row>
      <xdr:rowOff>152400</xdr:rowOff>
    </xdr:to>
    <xdr:sp>
      <xdr:nvSpPr>
        <xdr:cNvPr id="11" name="Oval 11"/>
        <xdr:cNvSpPr>
          <a:spLocks/>
        </xdr:cNvSpPr>
      </xdr:nvSpPr>
      <xdr:spPr>
        <a:xfrm>
          <a:off x="6486525" y="1257300"/>
          <a:ext cx="6096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11</xdr:col>
      <xdr:colOff>495300</xdr:colOff>
      <xdr:row>15</xdr:row>
      <xdr:rowOff>123825</xdr:rowOff>
    </xdr:from>
    <xdr:to>
      <xdr:col>12</xdr:col>
      <xdr:colOff>314325</xdr:colOff>
      <xdr:row>18</xdr:row>
      <xdr:rowOff>152400</xdr:rowOff>
    </xdr:to>
    <xdr:sp>
      <xdr:nvSpPr>
        <xdr:cNvPr id="12" name="Oval 12"/>
        <xdr:cNvSpPr>
          <a:spLocks/>
        </xdr:cNvSpPr>
      </xdr:nvSpPr>
      <xdr:spPr>
        <a:xfrm>
          <a:off x="7467600" y="2552700"/>
          <a:ext cx="4953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13</xdr:col>
      <xdr:colOff>371475</xdr:colOff>
      <xdr:row>15</xdr:row>
      <xdr:rowOff>104775</xdr:rowOff>
    </xdr:from>
    <xdr:to>
      <xdr:col>14</xdr:col>
      <xdr:colOff>361950</xdr:colOff>
      <xdr:row>18</xdr:row>
      <xdr:rowOff>133350</xdr:rowOff>
    </xdr:to>
    <xdr:sp>
      <xdr:nvSpPr>
        <xdr:cNvPr id="13" name="Oval 13"/>
        <xdr:cNvSpPr>
          <a:spLocks/>
        </xdr:cNvSpPr>
      </xdr:nvSpPr>
      <xdr:spPr>
        <a:xfrm>
          <a:off x="8629650" y="2533650"/>
          <a:ext cx="600075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276225</xdr:colOff>
      <xdr:row>10</xdr:row>
      <xdr:rowOff>9525</xdr:rowOff>
    </xdr:from>
    <xdr:to>
      <xdr:col>2</xdr:col>
      <xdr:colOff>342900</xdr:colOff>
      <xdr:row>13</xdr:row>
      <xdr:rowOff>104775</xdr:rowOff>
    </xdr:to>
    <xdr:sp>
      <xdr:nvSpPr>
        <xdr:cNvPr id="14" name="Line 14"/>
        <xdr:cNvSpPr>
          <a:spLocks/>
        </xdr:cNvSpPr>
      </xdr:nvSpPr>
      <xdr:spPr>
        <a:xfrm flipV="1">
          <a:off x="885825" y="1628775"/>
          <a:ext cx="6762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15</xdr:row>
      <xdr:rowOff>76200</xdr:rowOff>
    </xdr:from>
    <xdr:to>
      <xdr:col>2</xdr:col>
      <xdr:colOff>352425</xdr:colOff>
      <xdr:row>17</xdr:row>
      <xdr:rowOff>57150</xdr:rowOff>
    </xdr:to>
    <xdr:sp>
      <xdr:nvSpPr>
        <xdr:cNvPr id="15" name="Line 15"/>
        <xdr:cNvSpPr>
          <a:spLocks/>
        </xdr:cNvSpPr>
      </xdr:nvSpPr>
      <xdr:spPr>
        <a:xfrm>
          <a:off x="942975" y="2505075"/>
          <a:ext cx="6286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10</xdr:row>
      <xdr:rowOff>47625</xdr:rowOff>
    </xdr:from>
    <xdr:to>
      <xdr:col>2</xdr:col>
      <xdr:colOff>542925</xdr:colOff>
      <xdr:row>16</xdr:row>
      <xdr:rowOff>133350</xdr:rowOff>
    </xdr:to>
    <xdr:sp>
      <xdr:nvSpPr>
        <xdr:cNvPr id="16" name="Line 16"/>
        <xdr:cNvSpPr>
          <a:spLocks/>
        </xdr:cNvSpPr>
      </xdr:nvSpPr>
      <xdr:spPr>
        <a:xfrm flipH="1" flipV="1">
          <a:off x="1762125" y="166687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5</xdr:row>
      <xdr:rowOff>47625</xdr:rowOff>
    </xdr:from>
    <xdr:to>
      <xdr:col>6</xdr:col>
      <xdr:colOff>190500</xdr:colOff>
      <xdr:row>5</xdr:row>
      <xdr:rowOff>57150</xdr:rowOff>
    </xdr:to>
    <xdr:sp>
      <xdr:nvSpPr>
        <xdr:cNvPr id="17" name="Line 17"/>
        <xdr:cNvSpPr>
          <a:spLocks/>
        </xdr:cNvSpPr>
      </xdr:nvSpPr>
      <xdr:spPr>
        <a:xfrm>
          <a:off x="3276600" y="857250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5</xdr:row>
      <xdr:rowOff>133350</xdr:rowOff>
    </xdr:from>
    <xdr:to>
      <xdr:col>4</xdr:col>
      <xdr:colOff>247650</xdr:colOff>
      <xdr:row>7</xdr:row>
      <xdr:rowOff>85725</xdr:rowOff>
    </xdr:to>
    <xdr:sp>
      <xdr:nvSpPr>
        <xdr:cNvPr id="18" name="Line 18"/>
        <xdr:cNvSpPr>
          <a:spLocks/>
        </xdr:cNvSpPr>
      </xdr:nvSpPr>
      <xdr:spPr>
        <a:xfrm flipV="1">
          <a:off x="1952625" y="942975"/>
          <a:ext cx="7334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19</xdr:row>
      <xdr:rowOff>133350</xdr:rowOff>
    </xdr:from>
    <xdr:to>
      <xdr:col>4</xdr:col>
      <xdr:colOff>323850</xdr:colOff>
      <xdr:row>23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1924050" y="3209925"/>
          <a:ext cx="8382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7</xdr:row>
      <xdr:rowOff>28575</xdr:rowOff>
    </xdr:from>
    <xdr:to>
      <xdr:col>4</xdr:col>
      <xdr:colOff>419100</xdr:colOff>
      <xdr:row>16</xdr:row>
      <xdr:rowOff>152400</xdr:rowOff>
    </xdr:to>
    <xdr:sp>
      <xdr:nvSpPr>
        <xdr:cNvPr id="20" name="Line 20"/>
        <xdr:cNvSpPr>
          <a:spLocks/>
        </xdr:cNvSpPr>
      </xdr:nvSpPr>
      <xdr:spPr>
        <a:xfrm flipV="1">
          <a:off x="1876425" y="1162050"/>
          <a:ext cx="981075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18</xdr:row>
      <xdr:rowOff>38100</xdr:rowOff>
    </xdr:from>
    <xdr:to>
      <xdr:col>4</xdr:col>
      <xdr:colOff>304800</xdr:colOff>
      <xdr:row>18</xdr:row>
      <xdr:rowOff>38100</xdr:rowOff>
    </xdr:to>
    <xdr:sp>
      <xdr:nvSpPr>
        <xdr:cNvPr id="21" name="Line 21"/>
        <xdr:cNvSpPr>
          <a:spLocks/>
        </xdr:cNvSpPr>
      </xdr:nvSpPr>
      <xdr:spPr>
        <a:xfrm flipV="1">
          <a:off x="2076450" y="29527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7</xdr:row>
      <xdr:rowOff>19050</xdr:rowOff>
    </xdr:from>
    <xdr:to>
      <xdr:col>7</xdr:col>
      <xdr:colOff>123825</xdr:colOff>
      <xdr:row>23</xdr:row>
      <xdr:rowOff>19050</xdr:rowOff>
    </xdr:to>
    <xdr:sp>
      <xdr:nvSpPr>
        <xdr:cNvPr id="22" name="Line 24"/>
        <xdr:cNvSpPr>
          <a:spLocks/>
        </xdr:cNvSpPr>
      </xdr:nvSpPr>
      <xdr:spPr>
        <a:xfrm flipH="1" flipV="1">
          <a:off x="4105275" y="1152525"/>
          <a:ext cx="28575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7</xdr:row>
      <xdr:rowOff>38100</xdr:rowOff>
    </xdr:from>
    <xdr:to>
      <xdr:col>4</xdr:col>
      <xdr:colOff>581025</xdr:colOff>
      <xdr:row>16</xdr:row>
      <xdr:rowOff>114300</xdr:rowOff>
    </xdr:to>
    <xdr:sp>
      <xdr:nvSpPr>
        <xdr:cNvPr id="23" name="Line 25"/>
        <xdr:cNvSpPr>
          <a:spLocks/>
        </xdr:cNvSpPr>
      </xdr:nvSpPr>
      <xdr:spPr>
        <a:xfrm>
          <a:off x="3019425" y="11715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18</xdr:row>
      <xdr:rowOff>123825</xdr:rowOff>
    </xdr:from>
    <xdr:to>
      <xdr:col>7</xdr:col>
      <xdr:colOff>571500</xdr:colOff>
      <xdr:row>23</xdr:row>
      <xdr:rowOff>28575</xdr:rowOff>
    </xdr:to>
    <xdr:sp>
      <xdr:nvSpPr>
        <xdr:cNvPr id="24" name="Line 26"/>
        <xdr:cNvSpPr>
          <a:spLocks/>
        </xdr:cNvSpPr>
      </xdr:nvSpPr>
      <xdr:spPr>
        <a:xfrm flipV="1">
          <a:off x="4438650" y="3038475"/>
          <a:ext cx="4000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19</xdr:row>
      <xdr:rowOff>38100</xdr:rowOff>
    </xdr:from>
    <xdr:to>
      <xdr:col>7</xdr:col>
      <xdr:colOff>28575</xdr:colOff>
      <xdr:row>23</xdr:row>
      <xdr:rowOff>66675</xdr:rowOff>
    </xdr:to>
    <xdr:sp>
      <xdr:nvSpPr>
        <xdr:cNvPr id="25" name="Line 27"/>
        <xdr:cNvSpPr>
          <a:spLocks/>
        </xdr:cNvSpPr>
      </xdr:nvSpPr>
      <xdr:spPr>
        <a:xfrm>
          <a:off x="2057400" y="3114675"/>
          <a:ext cx="22383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6</xdr:row>
      <xdr:rowOff>95250</xdr:rowOff>
    </xdr:from>
    <xdr:to>
      <xdr:col>8</xdr:col>
      <xdr:colOff>38100</xdr:colOff>
      <xdr:row>15</xdr:row>
      <xdr:rowOff>123825</xdr:rowOff>
    </xdr:to>
    <xdr:sp>
      <xdr:nvSpPr>
        <xdr:cNvPr id="26" name="Line 28"/>
        <xdr:cNvSpPr>
          <a:spLocks/>
        </xdr:cNvSpPr>
      </xdr:nvSpPr>
      <xdr:spPr>
        <a:xfrm>
          <a:off x="4371975" y="1066800"/>
          <a:ext cx="542925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17</xdr:row>
      <xdr:rowOff>57150</xdr:rowOff>
    </xdr:from>
    <xdr:to>
      <xdr:col>9</xdr:col>
      <xdr:colOff>419100</xdr:colOff>
      <xdr:row>17</xdr:row>
      <xdr:rowOff>57150</xdr:rowOff>
    </xdr:to>
    <xdr:sp>
      <xdr:nvSpPr>
        <xdr:cNvPr id="27" name="Line 29"/>
        <xdr:cNvSpPr>
          <a:spLocks/>
        </xdr:cNvSpPr>
      </xdr:nvSpPr>
      <xdr:spPr>
        <a:xfrm>
          <a:off x="5276850" y="28098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10</xdr:row>
      <xdr:rowOff>152400</xdr:rowOff>
    </xdr:from>
    <xdr:to>
      <xdr:col>10</xdr:col>
      <xdr:colOff>457200</xdr:colOff>
      <xdr:row>15</xdr:row>
      <xdr:rowOff>123825</xdr:rowOff>
    </xdr:to>
    <xdr:sp>
      <xdr:nvSpPr>
        <xdr:cNvPr id="28" name="Line 30"/>
        <xdr:cNvSpPr>
          <a:spLocks/>
        </xdr:cNvSpPr>
      </xdr:nvSpPr>
      <xdr:spPr>
        <a:xfrm flipV="1">
          <a:off x="6315075" y="1771650"/>
          <a:ext cx="3524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17</xdr:row>
      <xdr:rowOff>47625</xdr:rowOff>
    </xdr:from>
    <xdr:to>
      <xdr:col>11</xdr:col>
      <xdr:colOff>495300</xdr:colOff>
      <xdr:row>17</xdr:row>
      <xdr:rowOff>47625</xdr:rowOff>
    </xdr:to>
    <xdr:sp>
      <xdr:nvSpPr>
        <xdr:cNvPr id="29" name="Line 31"/>
        <xdr:cNvSpPr>
          <a:spLocks/>
        </xdr:cNvSpPr>
      </xdr:nvSpPr>
      <xdr:spPr>
        <a:xfrm flipV="1">
          <a:off x="6457950" y="28003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10</xdr:row>
      <xdr:rowOff>19050</xdr:rowOff>
    </xdr:from>
    <xdr:to>
      <xdr:col>11</xdr:col>
      <xdr:colOff>676275</xdr:colOff>
      <xdr:row>15</xdr:row>
      <xdr:rowOff>133350</xdr:rowOff>
    </xdr:to>
    <xdr:sp>
      <xdr:nvSpPr>
        <xdr:cNvPr id="30" name="Line 32"/>
        <xdr:cNvSpPr>
          <a:spLocks/>
        </xdr:cNvSpPr>
      </xdr:nvSpPr>
      <xdr:spPr>
        <a:xfrm>
          <a:off x="7048500" y="1638300"/>
          <a:ext cx="6000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17</xdr:row>
      <xdr:rowOff>28575</xdr:rowOff>
    </xdr:from>
    <xdr:to>
      <xdr:col>13</xdr:col>
      <xdr:colOff>371475</xdr:colOff>
      <xdr:row>17</xdr:row>
      <xdr:rowOff>28575</xdr:rowOff>
    </xdr:to>
    <xdr:sp>
      <xdr:nvSpPr>
        <xdr:cNvPr id="31" name="Line 33"/>
        <xdr:cNvSpPr>
          <a:spLocks/>
        </xdr:cNvSpPr>
      </xdr:nvSpPr>
      <xdr:spPr>
        <a:xfrm>
          <a:off x="7934325" y="27813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35</xdr:row>
      <xdr:rowOff>19050</xdr:rowOff>
    </xdr:from>
    <xdr:to>
      <xdr:col>11</xdr:col>
      <xdr:colOff>600075</xdr:colOff>
      <xdr:row>35</xdr:row>
      <xdr:rowOff>152400</xdr:rowOff>
    </xdr:to>
    <xdr:sp>
      <xdr:nvSpPr>
        <xdr:cNvPr id="32" name="AutoShape 44"/>
        <xdr:cNvSpPr>
          <a:spLocks/>
        </xdr:cNvSpPr>
      </xdr:nvSpPr>
      <xdr:spPr>
        <a:xfrm>
          <a:off x="7048500" y="5686425"/>
          <a:ext cx="523875" cy="13335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55</xdr:row>
      <xdr:rowOff>19050</xdr:rowOff>
    </xdr:from>
    <xdr:to>
      <xdr:col>3</xdr:col>
      <xdr:colOff>542925</xdr:colOff>
      <xdr:row>55</xdr:row>
      <xdr:rowOff>152400</xdr:rowOff>
    </xdr:to>
    <xdr:sp>
      <xdr:nvSpPr>
        <xdr:cNvPr id="33" name="AutoShape 45"/>
        <xdr:cNvSpPr>
          <a:spLocks/>
        </xdr:cNvSpPr>
      </xdr:nvSpPr>
      <xdr:spPr>
        <a:xfrm>
          <a:off x="1847850" y="8924925"/>
          <a:ext cx="523875" cy="13335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24</xdr:row>
      <xdr:rowOff>133350</xdr:rowOff>
    </xdr:from>
    <xdr:to>
      <xdr:col>6</xdr:col>
      <xdr:colOff>466725</xdr:colOff>
      <xdr:row>24</xdr:row>
      <xdr:rowOff>133350</xdr:rowOff>
    </xdr:to>
    <xdr:sp>
      <xdr:nvSpPr>
        <xdr:cNvPr id="34" name="Line 46"/>
        <xdr:cNvSpPr>
          <a:spLocks/>
        </xdr:cNvSpPr>
      </xdr:nvSpPr>
      <xdr:spPr>
        <a:xfrm flipV="1">
          <a:off x="3276600" y="40195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18</xdr:row>
      <xdr:rowOff>0</xdr:rowOff>
    </xdr:from>
    <xdr:to>
      <xdr:col>7</xdr:col>
      <xdr:colOff>447675</xdr:colOff>
      <xdr:row>18</xdr:row>
      <xdr:rowOff>0</xdr:rowOff>
    </xdr:to>
    <xdr:sp>
      <xdr:nvSpPr>
        <xdr:cNvPr id="35" name="Line 47"/>
        <xdr:cNvSpPr>
          <a:spLocks/>
        </xdr:cNvSpPr>
      </xdr:nvSpPr>
      <xdr:spPr>
        <a:xfrm flipV="1">
          <a:off x="3362325" y="29146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352425</xdr:colOff>
      <xdr:row>29</xdr:row>
      <xdr:rowOff>85725</xdr:rowOff>
    </xdr:from>
    <xdr:to>
      <xdr:col>21</xdr:col>
      <xdr:colOff>352425</xdr:colOff>
      <xdr:row>47</xdr:row>
      <xdr:rowOff>57150</xdr:rowOff>
    </xdr:to>
    <xdr:sp>
      <xdr:nvSpPr>
        <xdr:cNvPr id="1" name="Line 11"/>
        <xdr:cNvSpPr>
          <a:spLocks/>
        </xdr:cNvSpPr>
      </xdr:nvSpPr>
      <xdr:spPr>
        <a:xfrm flipH="1" flipV="1">
          <a:off x="11191875" y="4781550"/>
          <a:ext cx="0" cy="2886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352425</xdr:colOff>
      <xdr:row>29</xdr:row>
      <xdr:rowOff>85725</xdr:rowOff>
    </xdr:from>
    <xdr:to>
      <xdr:col>18</xdr:col>
      <xdr:colOff>352425</xdr:colOff>
      <xdr:row>47</xdr:row>
      <xdr:rowOff>76200</xdr:rowOff>
    </xdr:to>
    <xdr:sp>
      <xdr:nvSpPr>
        <xdr:cNvPr id="2" name="Line 12"/>
        <xdr:cNvSpPr>
          <a:spLocks/>
        </xdr:cNvSpPr>
      </xdr:nvSpPr>
      <xdr:spPr>
        <a:xfrm flipH="1" flipV="1">
          <a:off x="9934575" y="4781550"/>
          <a:ext cx="0" cy="2905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333375</xdr:colOff>
      <xdr:row>31</xdr:row>
      <xdr:rowOff>95250</xdr:rowOff>
    </xdr:from>
    <xdr:to>
      <xdr:col>20</xdr:col>
      <xdr:colOff>333375</xdr:colOff>
      <xdr:row>49</xdr:row>
      <xdr:rowOff>66675</xdr:rowOff>
    </xdr:to>
    <xdr:sp>
      <xdr:nvSpPr>
        <xdr:cNvPr id="3" name="Line 13"/>
        <xdr:cNvSpPr>
          <a:spLocks/>
        </xdr:cNvSpPr>
      </xdr:nvSpPr>
      <xdr:spPr>
        <a:xfrm flipH="1" flipV="1">
          <a:off x="10753725" y="5114925"/>
          <a:ext cx="0" cy="2886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361950</xdr:colOff>
      <xdr:row>33</xdr:row>
      <xdr:rowOff>66675</xdr:rowOff>
    </xdr:from>
    <xdr:to>
      <xdr:col>22</xdr:col>
      <xdr:colOff>361950</xdr:colOff>
      <xdr:row>51</xdr:row>
      <xdr:rowOff>38100</xdr:rowOff>
    </xdr:to>
    <xdr:sp>
      <xdr:nvSpPr>
        <xdr:cNvPr id="4" name="Line 14"/>
        <xdr:cNvSpPr>
          <a:spLocks/>
        </xdr:cNvSpPr>
      </xdr:nvSpPr>
      <xdr:spPr>
        <a:xfrm flipH="1" flipV="1">
          <a:off x="11620500" y="5410200"/>
          <a:ext cx="0" cy="2886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352425</xdr:colOff>
      <xdr:row>35</xdr:row>
      <xdr:rowOff>85725</xdr:rowOff>
    </xdr:from>
    <xdr:to>
      <xdr:col>24</xdr:col>
      <xdr:colOff>352425</xdr:colOff>
      <xdr:row>53</xdr:row>
      <xdr:rowOff>57150</xdr:rowOff>
    </xdr:to>
    <xdr:sp>
      <xdr:nvSpPr>
        <xdr:cNvPr id="5" name="Line 15"/>
        <xdr:cNvSpPr>
          <a:spLocks/>
        </xdr:cNvSpPr>
      </xdr:nvSpPr>
      <xdr:spPr>
        <a:xfrm flipH="1" flipV="1">
          <a:off x="12449175" y="5753100"/>
          <a:ext cx="0" cy="2886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361950</xdr:colOff>
      <xdr:row>33</xdr:row>
      <xdr:rowOff>95250</xdr:rowOff>
    </xdr:from>
    <xdr:to>
      <xdr:col>23</xdr:col>
      <xdr:colOff>361950</xdr:colOff>
      <xdr:row>51</xdr:row>
      <xdr:rowOff>66675</xdr:rowOff>
    </xdr:to>
    <xdr:sp>
      <xdr:nvSpPr>
        <xdr:cNvPr id="6" name="Line 16"/>
        <xdr:cNvSpPr>
          <a:spLocks/>
        </xdr:cNvSpPr>
      </xdr:nvSpPr>
      <xdr:spPr>
        <a:xfrm flipH="1" flipV="1">
          <a:off x="12039600" y="5438775"/>
          <a:ext cx="0" cy="2886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381000</xdr:colOff>
      <xdr:row>37</xdr:row>
      <xdr:rowOff>85725</xdr:rowOff>
    </xdr:from>
    <xdr:to>
      <xdr:col>27</xdr:col>
      <xdr:colOff>381000</xdr:colOff>
      <xdr:row>55</xdr:row>
      <xdr:rowOff>57150</xdr:rowOff>
    </xdr:to>
    <xdr:sp>
      <xdr:nvSpPr>
        <xdr:cNvPr id="7" name="Line 17"/>
        <xdr:cNvSpPr>
          <a:spLocks/>
        </xdr:cNvSpPr>
      </xdr:nvSpPr>
      <xdr:spPr>
        <a:xfrm flipH="1" flipV="1">
          <a:off x="13735050" y="6076950"/>
          <a:ext cx="0" cy="2886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381000</xdr:colOff>
      <xdr:row>28</xdr:row>
      <xdr:rowOff>123825</xdr:rowOff>
    </xdr:from>
    <xdr:to>
      <xdr:col>32</xdr:col>
      <xdr:colOff>381000</xdr:colOff>
      <xdr:row>46</xdr:row>
      <xdr:rowOff>95250</xdr:rowOff>
    </xdr:to>
    <xdr:sp>
      <xdr:nvSpPr>
        <xdr:cNvPr id="8" name="Line 18"/>
        <xdr:cNvSpPr>
          <a:spLocks/>
        </xdr:cNvSpPr>
      </xdr:nvSpPr>
      <xdr:spPr>
        <a:xfrm flipH="1" flipV="1">
          <a:off x="16106775" y="4657725"/>
          <a:ext cx="0" cy="2886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342900</xdr:colOff>
      <xdr:row>29</xdr:row>
      <xdr:rowOff>76200</xdr:rowOff>
    </xdr:from>
    <xdr:to>
      <xdr:col>36</xdr:col>
      <xdr:colOff>342900</xdr:colOff>
      <xdr:row>47</xdr:row>
      <xdr:rowOff>47625</xdr:rowOff>
    </xdr:to>
    <xdr:sp>
      <xdr:nvSpPr>
        <xdr:cNvPr id="9" name="Line 19"/>
        <xdr:cNvSpPr>
          <a:spLocks/>
        </xdr:cNvSpPr>
      </xdr:nvSpPr>
      <xdr:spPr>
        <a:xfrm flipH="1" flipV="1">
          <a:off x="17745075" y="4772025"/>
          <a:ext cx="0" cy="2886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371475</xdr:colOff>
      <xdr:row>37</xdr:row>
      <xdr:rowOff>76200</xdr:rowOff>
    </xdr:from>
    <xdr:to>
      <xdr:col>42</xdr:col>
      <xdr:colOff>371475</xdr:colOff>
      <xdr:row>55</xdr:row>
      <xdr:rowOff>47625</xdr:rowOff>
    </xdr:to>
    <xdr:sp>
      <xdr:nvSpPr>
        <xdr:cNvPr id="10" name="Line 20"/>
        <xdr:cNvSpPr>
          <a:spLocks/>
        </xdr:cNvSpPr>
      </xdr:nvSpPr>
      <xdr:spPr>
        <a:xfrm flipH="1" flipV="1">
          <a:off x="20288250" y="6067425"/>
          <a:ext cx="0" cy="2886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66675</xdr:colOff>
      <xdr:row>33</xdr:row>
      <xdr:rowOff>104775</xdr:rowOff>
    </xdr:from>
    <xdr:to>
      <xdr:col>38</xdr:col>
      <xdr:colOff>66675</xdr:colOff>
      <xdr:row>51</xdr:row>
      <xdr:rowOff>76200</xdr:rowOff>
    </xdr:to>
    <xdr:sp>
      <xdr:nvSpPr>
        <xdr:cNvPr id="11" name="Line 21"/>
        <xdr:cNvSpPr>
          <a:spLocks/>
        </xdr:cNvSpPr>
      </xdr:nvSpPr>
      <xdr:spPr>
        <a:xfrm flipH="1" flipV="1">
          <a:off x="18307050" y="5448300"/>
          <a:ext cx="0" cy="2886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352425</xdr:colOff>
      <xdr:row>32</xdr:row>
      <xdr:rowOff>104775</xdr:rowOff>
    </xdr:from>
    <xdr:to>
      <xdr:col>38</xdr:col>
      <xdr:colOff>352425</xdr:colOff>
      <xdr:row>50</xdr:row>
      <xdr:rowOff>76200</xdr:rowOff>
    </xdr:to>
    <xdr:sp>
      <xdr:nvSpPr>
        <xdr:cNvPr id="12" name="Line 22"/>
        <xdr:cNvSpPr>
          <a:spLocks/>
        </xdr:cNvSpPr>
      </xdr:nvSpPr>
      <xdr:spPr>
        <a:xfrm flipH="1" flipV="1">
          <a:off x="18592800" y="5286375"/>
          <a:ext cx="0" cy="2886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4.8515625" style="4" customWidth="1"/>
    <col min="3" max="3" width="23.8515625" style="4" customWidth="1"/>
    <col min="4" max="4" width="9.140625" style="4" customWidth="1"/>
    <col min="5" max="5" width="6.00390625" style="4" customWidth="1"/>
    <col min="6" max="6" width="5.57421875" style="4" customWidth="1"/>
    <col min="7" max="7" width="6.421875" style="4" customWidth="1"/>
    <col min="8" max="8" width="6.8515625" style="4" customWidth="1"/>
    <col min="9" max="9" width="6.140625" style="4" customWidth="1"/>
    <col min="10" max="16384" width="9.140625" style="4" customWidth="1"/>
  </cols>
  <sheetData>
    <row r="1" spans="1:14" ht="12.75">
      <c r="A1" s="2" t="s">
        <v>40</v>
      </c>
      <c r="B1" s="28" t="s">
        <v>39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2:14" ht="12.7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ht="12.7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6" ht="12.75">
      <c r="A4" s="5"/>
      <c r="B4" s="6" t="s">
        <v>0</v>
      </c>
      <c r="C4" s="6" t="s">
        <v>1</v>
      </c>
      <c r="D4" s="6" t="s">
        <v>5</v>
      </c>
      <c r="E4" s="6" t="s">
        <v>6</v>
      </c>
      <c r="F4" s="6" t="s">
        <v>7</v>
      </c>
    </row>
    <row r="5" spans="2:6" ht="12.75">
      <c r="B5" s="7">
        <v>1</v>
      </c>
      <c r="C5" s="7">
        <v>2</v>
      </c>
      <c r="D5" s="7">
        <v>2</v>
      </c>
      <c r="E5" s="7">
        <v>6</v>
      </c>
      <c r="F5" s="7">
        <v>2.5</v>
      </c>
    </row>
    <row r="6" spans="2:6" ht="12.75">
      <c r="B6" s="7">
        <v>1</v>
      </c>
      <c r="C6" s="7">
        <v>3</v>
      </c>
      <c r="D6" s="7">
        <v>1</v>
      </c>
      <c r="E6" s="7">
        <v>5</v>
      </c>
      <c r="F6" s="7">
        <v>1.5</v>
      </c>
    </row>
    <row r="7" spans="2:6" ht="12.75">
      <c r="B7" s="7">
        <v>2</v>
      </c>
      <c r="C7" s="7">
        <v>3</v>
      </c>
      <c r="D7" s="7">
        <v>0</v>
      </c>
      <c r="E7" s="7">
        <v>0</v>
      </c>
      <c r="F7" s="7">
        <v>0</v>
      </c>
    </row>
    <row r="8" spans="2:6" ht="12.75">
      <c r="B8" s="7">
        <v>2</v>
      </c>
      <c r="C8" s="7">
        <v>4</v>
      </c>
      <c r="D8" s="7">
        <v>5</v>
      </c>
      <c r="E8" s="7">
        <v>17</v>
      </c>
      <c r="F8" s="7">
        <v>6.5</v>
      </c>
    </row>
    <row r="9" spans="2:6" ht="12.75">
      <c r="B9" s="7">
        <v>2</v>
      </c>
      <c r="C9" s="7">
        <v>5</v>
      </c>
      <c r="D9" s="7">
        <v>3.5</v>
      </c>
      <c r="E9" s="7">
        <v>4.5</v>
      </c>
      <c r="F9" s="7">
        <v>4</v>
      </c>
    </row>
    <row r="10" spans="2:6" ht="12.75">
      <c r="B10" s="7">
        <v>2</v>
      </c>
      <c r="C10" s="7">
        <v>6</v>
      </c>
      <c r="D10" s="7">
        <v>3</v>
      </c>
      <c r="E10" s="7">
        <v>9</v>
      </c>
      <c r="F10" s="7">
        <v>4.5</v>
      </c>
    </row>
    <row r="11" spans="2:6" ht="12.75">
      <c r="B11" s="7">
        <v>2</v>
      </c>
      <c r="C11" s="7">
        <v>7</v>
      </c>
      <c r="D11" s="7">
        <v>7</v>
      </c>
      <c r="E11" s="7">
        <v>17</v>
      </c>
      <c r="F11" s="7">
        <v>9</v>
      </c>
    </row>
    <row r="12" spans="2:6" ht="12.75">
      <c r="B12" s="7">
        <v>3</v>
      </c>
      <c r="C12" s="7">
        <v>6</v>
      </c>
      <c r="D12" s="7">
        <v>0.5</v>
      </c>
      <c r="E12" s="7">
        <v>1.5</v>
      </c>
      <c r="F12" s="7">
        <v>1</v>
      </c>
    </row>
    <row r="13" spans="2:6" ht="12.75">
      <c r="B13" s="7">
        <v>4</v>
      </c>
      <c r="C13" s="7">
        <v>5</v>
      </c>
      <c r="D13" s="7">
        <v>0</v>
      </c>
      <c r="E13" s="7">
        <v>0</v>
      </c>
      <c r="F13" s="7">
        <v>0</v>
      </c>
    </row>
    <row r="14" spans="2:6" ht="12.75">
      <c r="B14" s="7">
        <v>5</v>
      </c>
      <c r="C14" s="7">
        <v>8</v>
      </c>
      <c r="D14" s="7">
        <v>0</v>
      </c>
      <c r="E14" s="7">
        <v>0</v>
      </c>
      <c r="F14" s="7">
        <v>0</v>
      </c>
    </row>
    <row r="15" spans="2:6" ht="12.75">
      <c r="B15" s="7">
        <v>5</v>
      </c>
      <c r="C15" s="7">
        <v>9</v>
      </c>
      <c r="D15" s="7">
        <v>3.5</v>
      </c>
      <c r="E15" s="7">
        <v>8.5</v>
      </c>
      <c r="F15" s="7">
        <v>4.5</v>
      </c>
    </row>
    <row r="16" spans="2:6" ht="12.75">
      <c r="B16" s="7">
        <v>6</v>
      </c>
      <c r="C16" s="7">
        <v>7</v>
      </c>
      <c r="D16" s="7">
        <v>5</v>
      </c>
      <c r="E16" s="7">
        <v>9</v>
      </c>
      <c r="F16" s="7">
        <v>7</v>
      </c>
    </row>
    <row r="17" spans="2:6" ht="12.75">
      <c r="B17" s="7">
        <v>6</v>
      </c>
      <c r="C17" s="7">
        <v>8</v>
      </c>
      <c r="D17" s="7">
        <v>7</v>
      </c>
      <c r="E17" s="7">
        <v>15</v>
      </c>
      <c r="F17" s="7">
        <v>9.5</v>
      </c>
    </row>
    <row r="18" spans="2:6" ht="12.75">
      <c r="B18" s="7">
        <v>7</v>
      </c>
      <c r="C18" s="7">
        <v>9</v>
      </c>
      <c r="D18" s="7">
        <v>4.5</v>
      </c>
      <c r="E18" s="7">
        <v>11.5</v>
      </c>
      <c r="F18" s="7">
        <v>5</v>
      </c>
    </row>
    <row r="19" spans="2:6" ht="12.75">
      <c r="B19" s="7">
        <v>8</v>
      </c>
      <c r="C19" s="7">
        <v>9</v>
      </c>
      <c r="D19" s="7">
        <v>4.5</v>
      </c>
      <c r="E19" s="7">
        <v>9.5</v>
      </c>
      <c r="F19" s="7">
        <v>5.5</v>
      </c>
    </row>
    <row r="20" spans="2:6" ht="12.75">
      <c r="B20" s="7">
        <v>9</v>
      </c>
      <c r="C20" s="7">
        <v>10</v>
      </c>
      <c r="D20" s="7">
        <v>10</v>
      </c>
      <c r="E20" s="7">
        <v>24</v>
      </c>
      <c r="F20" s="7">
        <v>14</v>
      </c>
    </row>
    <row r="21" spans="2:6" ht="12.75">
      <c r="B21" s="7">
        <v>10</v>
      </c>
      <c r="C21" s="7">
        <v>11</v>
      </c>
      <c r="D21" s="7">
        <v>0</v>
      </c>
      <c r="E21" s="7">
        <v>0</v>
      </c>
      <c r="F21" s="7">
        <v>0</v>
      </c>
    </row>
    <row r="22" spans="2:6" ht="12.75">
      <c r="B22" s="7">
        <v>10</v>
      </c>
      <c r="C22" s="7">
        <v>12</v>
      </c>
      <c r="D22" s="7">
        <v>2.5</v>
      </c>
      <c r="E22" s="7">
        <v>7.5</v>
      </c>
      <c r="F22" s="7">
        <v>3.5</v>
      </c>
    </row>
    <row r="23" spans="2:6" ht="12.75">
      <c r="B23" s="7">
        <v>11</v>
      </c>
      <c r="C23" s="7">
        <v>12</v>
      </c>
      <c r="D23" s="7">
        <v>1</v>
      </c>
      <c r="E23" s="7">
        <v>3</v>
      </c>
      <c r="F23" s="7">
        <v>2</v>
      </c>
    </row>
    <row r="24" spans="2:6" ht="12.75">
      <c r="B24" s="7">
        <v>12</v>
      </c>
      <c r="C24" s="7">
        <v>13</v>
      </c>
      <c r="D24" s="7">
        <v>1</v>
      </c>
      <c r="E24" s="7">
        <v>3</v>
      </c>
      <c r="F24" s="7">
        <v>2</v>
      </c>
    </row>
    <row r="27" spans="2:3" ht="15.75">
      <c r="B27" s="8" t="s">
        <v>41</v>
      </c>
      <c r="C27" s="9" t="s">
        <v>42</v>
      </c>
    </row>
    <row r="28" ht="12.75">
      <c r="C28" s="3" t="s">
        <v>43</v>
      </c>
    </row>
    <row r="29" ht="12.75">
      <c r="C29" s="3"/>
    </row>
  </sheetData>
  <mergeCells count="1">
    <mergeCell ref="B1:N3"/>
  </mergeCells>
  <printOptions/>
  <pageMargins left="0.75" right="0.75" top="1" bottom="1" header="0.4921259845" footer="0.4921259845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Q56"/>
  <sheetViews>
    <sheetView workbookViewId="0" topLeftCell="A1">
      <selection activeCell="A1" sqref="A1"/>
    </sheetView>
  </sheetViews>
  <sheetFormatPr defaultColWidth="9.140625" defaultRowHeight="12.75"/>
  <cols>
    <col min="1" max="9" width="9.140625" style="4" customWidth="1"/>
    <col min="10" max="10" width="10.8515625" style="4" customWidth="1"/>
    <col min="11" max="11" width="11.421875" style="4" customWidth="1"/>
    <col min="12" max="12" width="10.140625" style="4" customWidth="1"/>
    <col min="13" max="16384" width="9.140625" style="4" customWidth="1"/>
  </cols>
  <sheetData>
    <row r="1" spans="1:2" ht="12.75">
      <c r="A1" s="2" t="s">
        <v>44</v>
      </c>
      <c r="B1" s="3" t="s">
        <v>45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spans="2:17" ht="12.75">
      <c r="B29" s="10" t="s">
        <v>37</v>
      </c>
      <c r="I29" s="31" t="s">
        <v>15</v>
      </c>
      <c r="J29" s="32"/>
      <c r="K29" s="13" t="s">
        <v>50</v>
      </c>
      <c r="M29" s="14"/>
      <c r="N29" s="14"/>
      <c r="O29" s="14"/>
      <c r="P29" s="14"/>
      <c r="Q29" s="14"/>
    </row>
    <row r="30" spans="1:17" ht="12.75">
      <c r="A30" s="15"/>
      <c r="B30" s="6" t="s">
        <v>0</v>
      </c>
      <c r="C30" s="6" t="s">
        <v>1</v>
      </c>
      <c r="D30" s="6" t="s">
        <v>5</v>
      </c>
      <c r="E30" s="6" t="s">
        <v>6</v>
      </c>
      <c r="F30" s="6" t="s">
        <v>7</v>
      </c>
      <c r="G30" s="6" t="s">
        <v>2</v>
      </c>
      <c r="H30" s="16"/>
      <c r="I30" s="30" t="s">
        <v>17</v>
      </c>
      <c r="J30" s="30"/>
      <c r="K30" s="7">
        <f>G32+G38+G43+G45+G46+G48+G50</f>
        <v>40</v>
      </c>
      <c r="M30" s="14"/>
      <c r="N30" s="14"/>
      <c r="O30" s="14"/>
      <c r="P30" s="14"/>
      <c r="Q30" s="14"/>
    </row>
    <row r="31" spans="2:17" ht="12.75">
      <c r="B31" s="7">
        <v>1</v>
      </c>
      <c r="C31" s="7">
        <v>2</v>
      </c>
      <c r="D31" s="7">
        <v>2</v>
      </c>
      <c r="E31" s="7">
        <v>6</v>
      </c>
      <c r="F31" s="7">
        <v>2.5</v>
      </c>
      <c r="G31" s="7">
        <f>(D31+4*F31+E31)/6</f>
        <v>3</v>
      </c>
      <c r="H31" s="17"/>
      <c r="I31" s="30" t="s">
        <v>16</v>
      </c>
      <c r="J31" s="30"/>
      <c r="K31" s="7">
        <f>G32+G38+G43+G45+G46+G47+G49+G50</f>
        <v>38</v>
      </c>
      <c r="M31" s="14"/>
      <c r="N31" s="14"/>
      <c r="O31" s="14"/>
      <c r="P31" s="14"/>
      <c r="Q31" s="14"/>
    </row>
    <row r="32" spans="2:17" ht="12.75">
      <c r="B32" s="7">
        <v>1</v>
      </c>
      <c r="C32" s="7">
        <v>3</v>
      </c>
      <c r="D32" s="7">
        <v>1</v>
      </c>
      <c r="E32" s="7">
        <v>5</v>
      </c>
      <c r="F32" s="7">
        <v>1.5</v>
      </c>
      <c r="G32" s="7">
        <f aca="true" t="shared" si="0" ref="G32:G50">(D32+4*F32+E32)/6</f>
        <v>2</v>
      </c>
      <c r="H32" s="17"/>
      <c r="I32" s="30" t="s">
        <v>19</v>
      </c>
      <c r="J32" s="30"/>
      <c r="K32" s="7">
        <f>G32+G38+G42+G44+G46+G48+G50</f>
        <v>37</v>
      </c>
      <c r="M32" s="14"/>
      <c r="N32" s="14"/>
      <c r="O32" s="14"/>
      <c r="P32" s="14"/>
      <c r="Q32" s="14"/>
    </row>
    <row r="33" spans="2:17" ht="12.75">
      <c r="B33" s="7">
        <v>2</v>
      </c>
      <c r="C33" s="7">
        <v>3</v>
      </c>
      <c r="D33" s="7">
        <v>0</v>
      </c>
      <c r="E33" s="7">
        <v>0</v>
      </c>
      <c r="F33" s="7">
        <v>0</v>
      </c>
      <c r="G33" s="7">
        <f t="shared" si="0"/>
        <v>0</v>
      </c>
      <c r="H33" s="17"/>
      <c r="I33" s="30" t="s">
        <v>18</v>
      </c>
      <c r="J33" s="30"/>
      <c r="K33" s="7">
        <f>G32+G38+G42+G44+G46+G47+G49+G50</f>
        <v>35</v>
      </c>
      <c r="M33" s="14"/>
      <c r="N33" s="14"/>
      <c r="O33" s="14"/>
      <c r="P33" s="14"/>
      <c r="Q33" s="14"/>
    </row>
    <row r="34" spans="2:17" ht="12.75">
      <c r="B34" s="7">
        <v>2</v>
      </c>
      <c r="C34" s="7">
        <v>4</v>
      </c>
      <c r="D34" s="7">
        <v>5</v>
      </c>
      <c r="E34" s="7">
        <v>17</v>
      </c>
      <c r="F34" s="7">
        <v>6.5</v>
      </c>
      <c r="G34" s="7">
        <f t="shared" si="0"/>
        <v>8</v>
      </c>
      <c r="H34" s="17"/>
      <c r="I34" s="30" t="s">
        <v>14</v>
      </c>
      <c r="J34" s="30"/>
      <c r="K34" s="7">
        <f>G31+G37+G44+G46+G48+G50</f>
        <v>40</v>
      </c>
      <c r="M34" s="14"/>
      <c r="N34" s="14"/>
      <c r="O34" s="14"/>
      <c r="P34" s="14"/>
      <c r="Q34" s="14"/>
    </row>
    <row r="35" spans="2:17" ht="12.75">
      <c r="B35" s="7">
        <v>2</v>
      </c>
      <c r="C35" s="7">
        <v>5</v>
      </c>
      <c r="D35" s="7">
        <v>3.5</v>
      </c>
      <c r="E35" s="7">
        <v>4.5</v>
      </c>
      <c r="F35" s="7">
        <v>4</v>
      </c>
      <c r="G35" s="7">
        <f t="shared" si="0"/>
        <v>4</v>
      </c>
      <c r="H35" s="17"/>
      <c r="I35" s="30" t="s">
        <v>28</v>
      </c>
      <c r="J35" s="30"/>
      <c r="K35" s="7">
        <f>G31+G37+G44+G46+G47+G49+G50</f>
        <v>38</v>
      </c>
      <c r="M35" s="14"/>
      <c r="N35" s="14"/>
      <c r="O35" s="14"/>
      <c r="P35" s="14"/>
      <c r="Q35" s="14"/>
    </row>
    <row r="36" spans="2:17" ht="12.75">
      <c r="B36" s="7">
        <v>2</v>
      </c>
      <c r="C36" s="7">
        <v>6</v>
      </c>
      <c r="D36" s="7">
        <v>3</v>
      </c>
      <c r="E36" s="7">
        <v>9</v>
      </c>
      <c r="F36" s="7">
        <v>4.5</v>
      </c>
      <c r="G36" s="7">
        <f t="shared" si="0"/>
        <v>5</v>
      </c>
      <c r="H36" s="17"/>
      <c r="I36" s="30" t="s">
        <v>25</v>
      </c>
      <c r="J36" s="30"/>
      <c r="K36" s="7">
        <f>G31+G36+G43+G45+G46+G48+G50</f>
        <v>45</v>
      </c>
      <c r="M36" s="18" t="s">
        <v>48</v>
      </c>
      <c r="N36" s="14"/>
      <c r="O36" s="14"/>
      <c r="P36" s="14"/>
      <c r="Q36" s="14"/>
    </row>
    <row r="37" spans="2:17" ht="12.75">
      <c r="B37" s="7">
        <v>2</v>
      </c>
      <c r="C37" s="7">
        <v>7</v>
      </c>
      <c r="D37" s="7">
        <v>7</v>
      </c>
      <c r="E37" s="7">
        <v>17</v>
      </c>
      <c r="F37" s="7">
        <v>9</v>
      </c>
      <c r="G37" s="7">
        <f t="shared" si="0"/>
        <v>10</v>
      </c>
      <c r="H37" s="17"/>
      <c r="I37" s="30" t="s">
        <v>24</v>
      </c>
      <c r="J37" s="30"/>
      <c r="K37" s="7">
        <f>G31+G36+G43+G45+G46+G47+G49+G50</f>
        <v>43</v>
      </c>
      <c r="M37" s="14"/>
      <c r="N37" s="14"/>
      <c r="O37" s="14"/>
      <c r="P37" s="14"/>
      <c r="Q37" s="14"/>
    </row>
    <row r="38" spans="2:17" ht="12.75">
      <c r="B38" s="7">
        <v>3</v>
      </c>
      <c r="C38" s="7">
        <v>6</v>
      </c>
      <c r="D38" s="7">
        <v>0.5</v>
      </c>
      <c r="E38" s="7">
        <v>1.5</v>
      </c>
      <c r="F38" s="7">
        <v>1</v>
      </c>
      <c r="G38" s="7">
        <f t="shared" si="0"/>
        <v>1</v>
      </c>
      <c r="H38" s="17"/>
      <c r="I38" s="30" t="s">
        <v>27</v>
      </c>
      <c r="J38" s="30"/>
      <c r="K38" s="7">
        <f>G31+G36+G42+G44+G46+G48+G50</f>
        <v>42</v>
      </c>
      <c r="M38" s="14"/>
      <c r="N38" s="14"/>
      <c r="O38" s="14"/>
      <c r="P38" s="14"/>
      <c r="Q38" s="14"/>
    </row>
    <row r="39" spans="2:17" ht="12.75">
      <c r="B39" s="7">
        <v>4</v>
      </c>
      <c r="C39" s="7">
        <v>5</v>
      </c>
      <c r="D39" s="7">
        <v>0</v>
      </c>
      <c r="E39" s="7">
        <v>0</v>
      </c>
      <c r="F39" s="7">
        <v>0</v>
      </c>
      <c r="G39" s="7">
        <f t="shared" si="0"/>
        <v>0</v>
      </c>
      <c r="H39" s="17"/>
      <c r="I39" s="30" t="s">
        <v>26</v>
      </c>
      <c r="J39" s="30"/>
      <c r="K39" s="7">
        <f>G31+G36+G42+G44+G46+G47+G49+G50</f>
        <v>40</v>
      </c>
      <c r="M39" s="14"/>
      <c r="N39" s="14"/>
      <c r="O39" s="14"/>
      <c r="P39" s="14"/>
      <c r="Q39" s="14"/>
    </row>
    <row r="40" spans="2:17" ht="12.75">
      <c r="B40" s="7">
        <v>5</v>
      </c>
      <c r="C40" s="7">
        <v>8</v>
      </c>
      <c r="D40" s="7">
        <v>0</v>
      </c>
      <c r="E40" s="7">
        <v>0</v>
      </c>
      <c r="F40" s="7">
        <v>0</v>
      </c>
      <c r="G40" s="7">
        <f t="shared" si="0"/>
        <v>0</v>
      </c>
      <c r="H40" s="17"/>
      <c r="I40" s="30" t="s">
        <v>32</v>
      </c>
      <c r="J40" s="30"/>
      <c r="K40" s="7">
        <f>G31+G35+G41+G46+G48+G50</f>
        <v>33</v>
      </c>
      <c r="M40" s="14"/>
      <c r="N40" s="14"/>
      <c r="O40" s="14"/>
      <c r="P40" s="14"/>
      <c r="Q40" s="14"/>
    </row>
    <row r="41" spans="2:17" ht="12.75">
      <c r="B41" s="7">
        <v>5</v>
      </c>
      <c r="C41" s="7">
        <v>9</v>
      </c>
      <c r="D41" s="7">
        <v>3.5</v>
      </c>
      <c r="E41" s="7">
        <v>8.5</v>
      </c>
      <c r="F41" s="7">
        <v>4.5</v>
      </c>
      <c r="G41" s="7">
        <f t="shared" si="0"/>
        <v>5</v>
      </c>
      <c r="H41" s="17"/>
      <c r="I41" s="30" t="s">
        <v>31</v>
      </c>
      <c r="J41" s="30"/>
      <c r="K41" s="7">
        <f>G31+G35+G41+G46+G47+G49+G50</f>
        <v>31</v>
      </c>
      <c r="M41" s="14"/>
      <c r="N41" s="14"/>
      <c r="O41" s="14"/>
      <c r="P41" s="14"/>
      <c r="Q41" s="14"/>
    </row>
    <row r="42" spans="2:17" ht="12.75">
      <c r="B42" s="7">
        <v>6</v>
      </c>
      <c r="C42" s="7">
        <v>7</v>
      </c>
      <c r="D42" s="7">
        <v>5</v>
      </c>
      <c r="E42" s="7">
        <v>9</v>
      </c>
      <c r="F42" s="7">
        <v>7</v>
      </c>
      <c r="G42" s="7">
        <f t="shared" si="0"/>
        <v>7</v>
      </c>
      <c r="H42" s="17"/>
      <c r="I42" s="30" t="s">
        <v>30</v>
      </c>
      <c r="J42" s="30"/>
      <c r="K42" s="7">
        <f>G31+G35+G40+G45+G46+G48+G50</f>
        <v>34</v>
      </c>
      <c r="M42" s="14"/>
      <c r="N42" s="14"/>
      <c r="O42" s="14"/>
      <c r="P42" s="14"/>
      <c r="Q42" s="14"/>
    </row>
    <row r="43" spans="2:17" ht="12.75">
      <c r="B43" s="7">
        <v>6</v>
      </c>
      <c r="C43" s="7">
        <v>8</v>
      </c>
      <c r="D43" s="7">
        <v>7</v>
      </c>
      <c r="E43" s="7">
        <v>15</v>
      </c>
      <c r="F43" s="7">
        <v>9.5</v>
      </c>
      <c r="G43" s="7">
        <f t="shared" si="0"/>
        <v>10</v>
      </c>
      <c r="H43" s="17"/>
      <c r="I43" s="30" t="s">
        <v>29</v>
      </c>
      <c r="J43" s="30"/>
      <c r="K43" s="7">
        <f>G31+G35+G40+G45+G46+G47+G49+G50</f>
        <v>32</v>
      </c>
      <c r="M43" s="14"/>
      <c r="N43" s="14"/>
      <c r="O43" s="14"/>
      <c r="P43" s="14"/>
      <c r="Q43" s="14"/>
    </row>
    <row r="44" spans="2:17" ht="12.75">
      <c r="B44" s="7">
        <v>7</v>
      </c>
      <c r="C44" s="7">
        <v>9</v>
      </c>
      <c r="D44" s="7">
        <v>4.5</v>
      </c>
      <c r="E44" s="7">
        <v>11.5</v>
      </c>
      <c r="F44" s="7">
        <v>5</v>
      </c>
      <c r="G44" s="7">
        <f t="shared" si="0"/>
        <v>6</v>
      </c>
      <c r="H44" s="17"/>
      <c r="I44" s="30" t="s">
        <v>36</v>
      </c>
      <c r="J44" s="30"/>
      <c r="K44" s="7">
        <f>G31+G34+G39+G41+G46+G48+G50</f>
        <v>37</v>
      </c>
      <c r="M44" s="14"/>
      <c r="N44" s="14"/>
      <c r="O44" s="14"/>
      <c r="P44" s="14"/>
      <c r="Q44" s="14"/>
    </row>
    <row r="45" spans="2:17" ht="12.75">
      <c r="B45" s="7">
        <v>8</v>
      </c>
      <c r="C45" s="7">
        <v>9</v>
      </c>
      <c r="D45" s="7">
        <v>4.5</v>
      </c>
      <c r="E45" s="7">
        <v>9.5</v>
      </c>
      <c r="F45" s="7">
        <v>5.5</v>
      </c>
      <c r="G45" s="7">
        <f t="shared" si="0"/>
        <v>6</v>
      </c>
      <c r="H45" s="17"/>
      <c r="I45" s="30" t="s">
        <v>35</v>
      </c>
      <c r="J45" s="30"/>
      <c r="K45" s="7">
        <f>G31+G34+G39+G41+G46+G47+G49+G50</f>
        <v>35</v>
      </c>
      <c r="M45" s="14"/>
      <c r="N45" s="14"/>
      <c r="O45" s="14"/>
      <c r="P45" s="14"/>
      <c r="Q45" s="14"/>
    </row>
    <row r="46" spans="2:17" ht="12.75">
      <c r="B46" s="7">
        <v>9</v>
      </c>
      <c r="C46" s="7">
        <v>10</v>
      </c>
      <c r="D46" s="7">
        <v>10</v>
      </c>
      <c r="E46" s="7">
        <v>24</v>
      </c>
      <c r="F46" s="7">
        <v>14</v>
      </c>
      <c r="G46" s="7">
        <f t="shared" si="0"/>
        <v>15</v>
      </c>
      <c r="H46" s="17"/>
      <c r="I46" s="30" t="s">
        <v>34</v>
      </c>
      <c r="J46" s="30"/>
      <c r="K46" s="7">
        <f>G31+G34+G39+G40+G45+G46+G48+G50</f>
        <v>38</v>
      </c>
      <c r="M46" s="14"/>
      <c r="N46" s="14"/>
      <c r="O46" s="14"/>
      <c r="P46" s="14"/>
      <c r="Q46" s="14"/>
    </row>
    <row r="47" spans="2:17" ht="12.75">
      <c r="B47" s="7">
        <v>10</v>
      </c>
      <c r="C47" s="7">
        <v>11</v>
      </c>
      <c r="D47" s="7">
        <v>0</v>
      </c>
      <c r="E47" s="7">
        <v>0</v>
      </c>
      <c r="F47" s="7">
        <v>0</v>
      </c>
      <c r="G47" s="7">
        <f t="shared" si="0"/>
        <v>0</v>
      </c>
      <c r="H47" s="17"/>
      <c r="I47" s="30" t="s">
        <v>33</v>
      </c>
      <c r="J47" s="30"/>
      <c r="K47" s="7">
        <f>G31+G34+G39+G40+G45+G46+G47+G49+G50</f>
        <v>36</v>
      </c>
      <c r="M47" s="14"/>
      <c r="N47" s="14"/>
      <c r="O47" s="14"/>
      <c r="P47" s="14"/>
      <c r="Q47" s="14"/>
    </row>
    <row r="48" spans="2:17" ht="12.75">
      <c r="B48" s="7">
        <v>10</v>
      </c>
      <c r="C48" s="7">
        <v>12</v>
      </c>
      <c r="D48" s="7">
        <v>2.5</v>
      </c>
      <c r="E48" s="7">
        <v>7.5</v>
      </c>
      <c r="F48" s="7">
        <v>3.5</v>
      </c>
      <c r="G48" s="7">
        <f t="shared" si="0"/>
        <v>4</v>
      </c>
      <c r="H48" s="17"/>
      <c r="I48" s="30" t="s">
        <v>21</v>
      </c>
      <c r="J48" s="30"/>
      <c r="K48" s="7">
        <f>G31+G33+G38+G43+G45+G46+G48+G50</f>
        <v>41</v>
      </c>
      <c r="M48" s="14"/>
      <c r="N48" s="14"/>
      <c r="O48" s="14"/>
      <c r="P48" s="14"/>
      <c r="Q48" s="14"/>
    </row>
    <row r="49" spans="2:17" ht="12.75">
      <c r="B49" s="7">
        <v>11</v>
      </c>
      <c r="C49" s="7">
        <v>12</v>
      </c>
      <c r="D49" s="7">
        <v>1</v>
      </c>
      <c r="E49" s="7">
        <v>3</v>
      </c>
      <c r="F49" s="7">
        <v>2</v>
      </c>
      <c r="G49" s="7">
        <f t="shared" si="0"/>
        <v>2</v>
      </c>
      <c r="H49" s="17"/>
      <c r="I49" s="30" t="s">
        <v>20</v>
      </c>
      <c r="J49" s="30"/>
      <c r="K49" s="7">
        <f>G31+G33+G38+G43+G45+G46+G47+G49+G50</f>
        <v>39</v>
      </c>
      <c r="M49" s="14"/>
      <c r="N49" s="14"/>
      <c r="O49" s="14"/>
      <c r="P49" s="14"/>
      <c r="Q49" s="14"/>
    </row>
    <row r="50" spans="2:17" ht="12.75">
      <c r="B50" s="7">
        <v>12</v>
      </c>
      <c r="C50" s="7">
        <v>13</v>
      </c>
      <c r="D50" s="7">
        <v>1</v>
      </c>
      <c r="E50" s="7">
        <v>3</v>
      </c>
      <c r="F50" s="7">
        <v>2</v>
      </c>
      <c r="G50" s="7">
        <f t="shared" si="0"/>
        <v>2</v>
      </c>
      <c r="H50" s="17"/>
      <c r="I50" s="30" t="s">
        <v>23</v>
      </c>
      <c r="J50" s="30"/>
      <c r="K50" s="7">
        <f>G31+G33+G38+G42+G44+G46+G48+G50</f>
        <v>38</v>
      </c>
      <c r="M50" s="14"/>
      <c r="N50" s="14"/>
      <c r="O50" s="14"/>
      <c r="P50" s="14"/>
      <c r="Q50" s="14"/>
    </row>
    <row r="51" spans="9:11" ht="12.75">
      <c r="I51" s="30" t="s">
        <v>22</v>
      </c>
      <c r="J51" s="30"/>
      <c r="K51" s="7">
        <f>G31+G33+G38+G42+G44+G46+G47+G49+G50</f>
        <v>36</v>
      </c>
    </row>
    <row r="53" spans="1:2" ht="12.75">
      <c r="A53" s="2" t="s">
        <v>46</v>
      </c>
      <c r="B53" s="3" t="s">
        <v>47</v>
      </c>
    </row>
    <row r="55" spans="1:3" ht="12.75">
      <c r="A55" s="33" t="s">
        <v>75</v>
      </c>
      <c r="B55" s="34"/>
      <c r="C55" s="11" t="s">
        <v>38</v>
      </c>
    </row>
    <row r="56" spans="1:5" ht="12.75">
      <c r="A56" s="30" t="s">
        <v>25</v>
      </c>
      <c r="B56" s="30"/>
      <c r="C56" s="7">
        <v>45</v>
      </c>
      <c r="E56" s="18" t="s">
        <v>49</v>
      </c>
    </row>
  </sheetData>
  <mergeCells count="25">
    <mergeCell ref="A56:B56"/>
    <mergeCell ref="I49:J49"/>
    <mergeCell ref="I50:J50"/>
    <mergeCell ref="I51:J51"/>
    <mergeCell ref="A55:B55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AS79"/>
  <sheetViews>
    <sheetView workbookViewId="0" topLeftCell="A1">
      <selection activeCell="A1" sqref="A1"/>
    </sheetView>
  </sheetViews>
  <sheetFormatPr defaultColWidth="9.140625" defaultRowHeight="12.75"/>
  <cols>
    <col min="1" max="1" width="26.00390625" style="4" bestFit="1" customWidth="1"/>
    <col min="2" max="2" width="6.28125" style="4" customWidth="1"/>
    <col min="3" max="3" width="5.57421875" style="4" customWidth="1"/>
    <col min="4" max="4" width="6.57421875" style="4" customWidth="1"/>
    <col min="5" max="5" width="5.8515625" style="4" customWidth="1"/>
    <col min="6" max="6" width="5.7109375" style="4" customWidth="1"/>
    <col min="7" max="7" width="6.57421875" style="4" customWidth="1"/>
    <col min="8" max="8" width="5.28125" style="4" customWidth="1"/>
    <col min="9" max="9" width="5.8515625" style="4" customWidth="1"/>
    <col min="10" max="10" width="6.140625" style="4" customWidth="1"/>
    <col min="11" max="11" width="5.8515625" style="4" customWidth="1"/>
    <col min="12" max="12" width="5.00390625" style="4" customWidth="1"/>
    <col min="13" max="13" width="5.57421875" style="4" customWidth="1"/>
    <col min="14" max="14" width="6.28125" style="4" customWidth="1"/>
    <col min="15" max="15" width="4.7109375" style="4" customWidth="1"/>
    <col min="16" max="16" width="23.8515625" style="4" bestFit="1" customWidth="1"/>
    <col min="17" max="29" width="6.28125" style="4" customWidth="1"/>
    <col min="30" max="30" width="4.7109375" style="4" customWidth="1"/>
    <col min="31" max="31" width="12.00390625" style="4" customWidth="1"/>
    <col min="32" max="44" width="6.28125" style="4" customWidth="1"/>
    <col min="45" max="45" width="23.8515625" style="4" bestFit="1" customWidth="1"/>
    <col min="46" max="16384" width="9.140625" style="4" customWidth="1"/>
  </cols>
  <sheetData>
    <row r="1" spans="1:2" ht="12.75">
      <c r="A1" s="2" t="s">
        <v>51</v>
      </c>
      <c r="B1" s="3" t="s">
        <v>58</v>
      </c>
    </row>
    <row r="2" ht="12.75"/>
    <row r="3" ht="12.75">
      <c r="A3" s="10" t="s">
        <v>37</v>
      </c>
    </row>
    <row r="4" spans="1:7" ht="12.75">
      <c r="A4" s="6" t="s">
        <v>0</v>
      </c>
      <c r="B4" s="6" t="s">
        <v>1</v>
      </c>
      <c r="C4" s="6" t="s">
        <v>5</v>
      </c>
      <c r="D4" s="6" t="s">
        <v>6</v>
      </c>
      <c r="E4" s="6" t="s">
        <v>7</v>
      </c>
      <c r="F4" s="6" t="s">
        <v>2</v>
      </c>
      <c r="G4" s="6" t="s">
        <v>8</v>
      </c>
    </row>
    <row r="5" spans="1:7" ht="12.75">
      <c r="A5" s="7">
        <v>1</v>
      </c>
      <c r="B5" s="7">
        <v>2</v>
      </c>
      <c r="C5" s="7">
        <v>2</v>
      </c>
      <c r="D5" s="7">
        <v>6</v>
      </c>
      <c r="E5" s="7">
        <v>2.5</v>
      </c>
      <c r="F5" s="7">
        <f>(C5+4*E5+D5)/6</f>
        <v>3</v>
      </c>
      <c r="G5" s="7">
        <f>(D5-C5)^2/36</f>
        <v>0.4444444444444444</v>
      </c>
    </row>
    <row r="6" spans="1:7" ht="12.75">
      <c r="A6" s="7">
        <v>1</v>
      </c>
      <c r="B6" s="7">
        <v>3</v>
      </c>
      <c r="C6" s="7">
        <v>1</v>
      </c>
      <c r="D6" s="7">
        <v>5</v>
      </c>
      <c r="E6" s="7">
        <v>1.5</v>
      </c>
      <c r="F6" s="7">
        <f aca="true" t="shared" si="0" ref="F6:F24">(C6+4*E6+D6)/6</f>
        <v>2</v>
      </c>
      <c r="G6" s="7">
        <f aca="true" t="shared" si="1" ref="G6:G24">(D6-C6)^2/36</f>
        <v>0.4444444444444444</v>
      </c>
    </row>
    <row r="7" spans="1:7" ht="12.75">
      <c r="A7" s="7">
        <v>2</v>
      </c>
      <c r="B7" s="7">
        <v>3</v>
      </c>
      <c r="C7" s="7">
        <v>0</v>
      </c>
      <c r="D7" s="7">
        <v>0</v>
      </c>
      <c r="E7" s="7">
        <v>0</v>
      </c>
      <c r="F7" s="7">
        <f t="shared" si="0"/>
        <v>0</v>
      </c>
      <c r="G7" s="7">
        <f t="shared" si="1"/>
        <v>0</v>
      </c>
    </row>
    <row r="8" spans="1:7" ht="12.75">
      <c r="A8" s="7">
        <v>2</v>
      </c>
      <c r="B8" s="7">
        <v>4</v>
      </c>
      <c r="C8" s="7">
        <v>5</v>
      </c>
      <c r="D8" s="7">
        <v>17</v>
      </c>
      <c r="E8" s="7">
        <v>6.5</v>
      </c>
      <c r="F8" s="7">
        <f t="shared" si="0"/>
        <v>8</v>
      </c>
      <c r="G8" s="7">
        <f t="shared" si="1"/>
        <v>4</v>
      </c>
    </row>
    <row r="9" spans="1:7" ht="12.75">
      <c r="A9" s="7">
        <v>2</v>
      </c>
      <c r="B9" s="7">
        <v>5</v>
      </c>
      <c r="C9" s="7">
        <v>3.5</v>
      </c>
      <c r="D9" s="7">
        <v>4.5</v>
      </c>
      <c r="E9" s="7">
        <v>4</v>
      </c>
      <c r="F9" s="7">
        <f t="shared" si="0"/>
        <v>4</v>
      </c>
      <c r="G9" s="7">
        <f t="shared" si="1"/>
        <v>0.027777777777777776</v>
      </c>
    </row>
    <row r="10" spans="1:7" ht="12.75">
      <c r="A10" s="7">
        <v>2</v>
      </c>
      <c r="B10" s="7">
        <v>6</v>
      </c>
      <c r="C10" s="7">
        <v>3</v>
      </c>
      <c r="D10" s="7">
        <v>9</v>
      </c>
      <c r="E10" s="7">
        <v>4.5</v>
      </c>
      <c r="F10" s="7">
        <f t="shared" si="0"/>
        <v>5</v>
      </c>
      <c r="G10" s="7">
        <f t="shared" si="1"/>
        <v>1</v>
      </c>
    </row>
    <row r="11" spans="1:7" ht="12.75">
      <c r="A11" s="7">
        <v>2</v>
      </c>
      <c r="B11" s="7">
        <v>7</v>
      </c>
      <c r="C11" s="7">
        <v>7</v>
      </c>
      <c r="D11" s="7">
        <v>17</v>
      </c>
      <c r="E11" s="7">
        <v>9</v>
      </c>
      <c r="F11" s="7">
        <f t="shared" si="0"/>
        <v>10</v>
      </c>
      <c r="G11" s="7">
        <f t="shared" si="1"/>
        <v>2.7777777777777777</v>
      </c>
    </row>
    <row r="12" spans="1:7" ht="12.75">
      <c r="A12" s="7">
        <v>3</v>
      </c>
      <c r="B12" s="7">
        <v>6</v>
      </c>
      <c r="C12" s="7">
        <v>0.5</v>
      </c>
      <c r="D12" s="7">
        <v>1.5</v>
      </c>
      <c r="E12" s="7">
        <v>1</v>
      </c>
      <c r="F12" s="7">
        <f t="shared" si="0"/>
        <v>1</v>
      </c>
      <c r="G12" s="7">
        <f t="shared" si="1"/>
        <v>0.027777777777777776</v>
      </c>
    </row>
    <row r="13" spans="1:7" ht="12.75">
      <c r="A13" s="7">
        <v>4</v>
      </c>
      <c r="B13" s="7">
        <v>5</v>
      </c>
      <c r="C13" s="7">
        <v>0</v>
      </c>
      <c r="D13" s="7">
        <v>0</v>
      </c>
      <c r="E13" s="7">
        <v>0</v>
      </c>
      <c r="F13" s="7">
        <f t="shared" si="0"/>
        <v>0</v>
      </c>
      <c r="G13" s="7">
        <f t="shared" si="1"/>
        <v>0</v>
      </c>
    </row>
    <row r="14" spans="1:7" ht="12.75">
      <c r="A14" s="7">
        <v>5</v>
      </c>
      <c r="B14" s="7">
        <v>8</v>
      </c>
      <c r="C14" s="7">
        <v>0</v>
      </c>
      <c r="D14" s="7">
        <v>0</v>
      </c>
      <c r="E14" s="7">
        <v>0</v>
      </c>
      <c r="F14" s="7">
        <f t="shared" si="0"/>
        <v>0</v>
      </c>
      <c r="G14" s="7">
        <f t="shared" si="1"/>
        <v>0</v>
      </c>
    </row>
    <row r="15" spans="1:7" ht="12.75">
      <c r="A15" s="7">
        <v>5</v>
      </c>
      <c r="B15" s="7">
        <v>9</v>
      </c>
      <c r="C15" s="7">
        <v>3.5</v>
      </c>
      <c r="D15" s="7">
        <v>8.5</v>
      </c>
      <c r="E15" s="7">
        <v>4.5</v>
      </c>
      <c r="F15" s="7">
        <f t="shared" si="0"/>
        <v>5</v>
      </c>
      <c r="G15" s="7">
        <f t="shared" si="1"/>
        <v>0.6944444444444444</v>
      </c>
    </row>
    <row r="16" spans="1:7" ht="12.75">
      <c r="A16" s="7">
        <v>6</v>
      </c>
      <c r="B16" s="7">
        <v>7</v>
      </c>
      <c r="C16" s="7">
        <v>5</v>
      </c>
      <c r="D16" s="7">
        <v>9</v>
      </c>
      <c r="E16" s="7">
        <v>7</v>
      </c>
      <c r="F16" s="7">
        <f t="shared" si="0"/>
        <v>7</v>
      </c>
      <c r="G16" s="7">
        <f t="shared" si="1"/>
        <v>0.4444444444444444</v>
      </c>
    </row>
    <row r="17" spans="1:7" ht="12.75">
      <c r="A17" s="7">
        <v>6</v>
      </c>
      <c r="B17" s="7">
        <v>8</v>
      </c>
      <c r="C17" s="7">
        <v>7</v>
      </c>
      <c r="D17" s="7">
        <v>15</v>
      </c>
      <c r="E17" s="7">
        <v>9.5</v>
      </c>
      <c r="F17" s="7">
        <f t="shared" si="0"/>
        <v>10</v>
      </c>
      <c r="G17" s="7">
        <f t="shared" si="1"/>
        <v>1.7777777777777777</v>
      </c>
    </row>
    <row r="18" spans="1:7" ht="12.75">
      <c r="A18" s="7">
        <v>7</v>
      </c>
      <c r="B18" s="7">
        <v>9</v>
      </c>
      <c r="C18" s="7">
        <v>4.5</v>
      </c>
      <c r="D18" s="7">
        <v>11.5</v>
      </c>
      <c r="E18" s="7">
        <v>5</v>
      </c>
      <c r="F18" s="7">
        <f t="shared" si="0"/>
        <v>6</v>
      </c>
      <c r="G18" s="7">
        <f t="shared" si="1"/>
        <v>1.3611111111111112</v>
      </c>
    </row>
    <row r="19" spans="1:7" ht="12.75">
      <c r="A19" s="7">
        <v>8</v>
      </c>
      <c r="B19" s="7">
        <v>9</v>
      </c>
      <c r="C19" s="7">
        <v>4.5</v>
      </c>
      <c r="D19" s="7">
        <v>9.5</v>
      </c>
      <c r="E19" s="7">
        <v>5.5</v>
      </c>
      <c r="F19" s="7">
        <f t="shared" si="0"/>
        <v>6</v>
      </c>
      <c r="G19" s="7">
        <f t="shared" si="1"/>
        <v>0.6944444444444444</v>
      </c>
    </row>
    <row r="20" spans="1:7" ht="12.75">
      <c r="A20" s="7">
        <v>9</v>
      </c>
      <c r="B20" s="7">
        <v>10</v>
      </c>
      <c r="C20" s="7">
        <v>10</v>
      </c>
      <c r="D20" s="7">
        <v>24</v>
      </c>
      <c r="E20" s="7">
        <v>14</v>
      </c>
      <c r="F20" s="7">
        <f t="shared" si="0"/>
        <v>15</v>
      </c>
      <c r="G20" s="7">
        <f t="shared" si="1"/>
        <v>5.444444444444445</v>
      </c>
    </row>
    <row r="21" spans="1:7" ht="12.75">
      <c r="A21" s="7">
        <v>10</v>
      </c>
      <c r="B21" s="7">
        <v>11</v>
      </c>
      <c r="C21" s="7">
        <v>0</v>
      </c>
      <c r="D21" s="7">
        <v>0</v>
      </c>
      <c r="E21" s="7">
        <v>0</v>
      </c>
      <c r="F21" s="7">
        <f t="shared" si="0"/>
        <v>0</v>
      </c>
      <c r="G21" s="7">
        <f t="shared" si="1"/>
        <v>0</v>
      </c>
    </row>
    <row r="22" spans="1:7" ht="12.75">
      <c r="A22" s="7">
        <v>10</v>
      </c>
      <c r="B22" s="7">
        <v>12</v>
      </c>
      <c r="C22" s="7">
        <v>2.5</v>
      </c>
      <c r="D22" s="7">
        <v>7.5</v>
      </c>
      <c r="E22" s="7">
        <v>3.5</v>
      </c>
      <c r="F22" s="7">
        <f t="shared" si="0"/>
        <v>4</v>
      </c>
      <c r="G22" s="7">
        <f t="shared" si="1"/>
        <v>0.6944444444444444</v>
      </c>
    </row>
    <row r="23" spans="1:7" ht="12.75">
      <c r="A23" s="7">
        <v>11</v>
      </c>
      <c r="B23" s="7">
        <v>12</v>
      </c>
      <c r="C23" s="7">
        <v>1</v>
      </c>
      <c r="D23" s="7">
        <v>3</v>
      </c>
      <c r="E23" s="7">
        <v>2</v>
      </c>
      <c r="F23" s="7">
        <f t="shared" si="0"/>
        <v>2</v>
      </c>
      <c r="G23" s="7">
        <f t="shared" si="1"/>
        <v>0.1111111111111111</v>
      </c>
    </row>
    <row r="24" spans="1:7" ht="12.75">
      <c r="A24" s="7">
        <v>12</v>
      </c>
      <c r="B24" s="7">
        <v>13</v>
      </c>
      <c r="C24" s="7">
        <v>1</v>
      </c>
      <c r="D24" s="7">
        <v>3</v>
      </c>
      <c r="E24" s="7">
        <v>2</v>
      </c>
      <c r="F24" s="7">
        <f t="shared" si="0"/>
        <v>2</v>
      </c>
      <c r="G24" s="7">
        <f t="shared" si="1"/>
        <v>0.1111111111111111</v>
      </c>
    </row>
    <row r="25" ht="12.75"/>
    <row r="26" spans="1:10" ht="12.75">
      <c r="A26" s="35" t="s">
        <v>52</v>
      </c>
      <c r="B26" s="36"/>
      <c r="C26" s="36"/>
      <c r="D26" s="36"/>
      <c r="E26" s="36"/>
      <c r="F26" s="36"/>
      <c r="G26" s="36"/>
      <c r="H26" s="36"/>
      <c r="I26" s="36"/>
      <c r="J26" s="36"/>
    </row>
    <row r="27" ht="12.75">
      <c r="O27" s="22"/>
    </row>
    <row r="28" spans="1:45" ht="12.75">
      <c r="A28" s="6" t="s">
        <v>53</v>
      </c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6">
        <v>7</v>
      </c>
      <c r="I28" s="6">
        <v>8</v>
      </c>
      <c r="J28" s="6">
        <v>9</v>
      </c>
      <c r="K28" s="6">
        <v>10</v>
      </c>
      <c r="L28" s="6">
        <v>11</v>
      </c>
      <c r="M28" s="6">
        <v>12</v>
      </c>
      <c r="N28" s="6">
        <v>13</v>
      </c>
      <c r="O28" s="22"/>
      <c r="P28" s="6" t="s">
        <v>54</v>
      </c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  <c r="X28" s="6">
        <v>8</v>
      </c>
      <c r="Y28" s="6">
        <v>9</v>
      </c>
      <c r="Z28" s="6">
        <v>10</v>
      </c>
      <c r="AA28" s="6">
        <v>11</v>
      </c>
      <c r="AB28" s="6">
        <v>12</v>
      </c>
      <c r="AC28" s="6">
        <v>13</v>
      </c>
      <c r="AE28" s="6" t="s">
        <v>55</v>
      </c>
      <c r="AF28" s="6">
        <v>1</v>
      </c>
      <c r="AG28" s="6">
        <v>2</v>
      </c>
      <c r="AH28" s="6">
        <v>3</v>
      </c>
      <c r="AI28" s="6">
        <v>4</v>
      </c>
      <c r="AJ28" s="6">
        <v>5</v>
      </c>
      <c r="AK28" s="6">
        <v>6</v>
      </c>
      <c r="AL28" s="6">
        <v>7</v>
      </c>
      <c r="AM28" s="6">
        <v>8</v>
      </c>
      <c r="AN28" s="6">
        <v>9</v>
      </c>
      <c r="AO28" s="6">
        <v>10</v>
      </c>
      <c r="AP28" s="6">
        <v>11</v>
      </c>
      <c r="AQ28" s="6">
        <v>12</v>
      </c>
      <c r="AR28" s="6">
        <v>13</v>
      </c>
      <c r="AS28" s="19" t="s">
        <v>57</v>
      </c>
    </row>
    <row r="29" spans="1:45" ht="12.75">
      <c r="A29" s="6">
        <v>1</v>
      </c>
      <c r="B29" s="23"/>
      <c r="C29" s="23">
        <f>F5</f>
        <v>3</v>
      </c>
      <c r="D29" s="23">
        <f>F6</f>
        <v>2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2"/>
      <c r="P29" s="6">
        <v>1</v>
      </c>
      <c r="Q29" s="23"/>
      <c r="R29" s="23">
        <f>C29+$Q$42</f>
        <v>3</v>
      </c>
      <c r="S29" s="23">
        <f>D29+$Q$42</f>
        <v>2</v>
      </c>
      <c r="T29" s="23"/>
      <c r="U29" s="23"/>
      <c r="V29" s="23"/>
      <c r="W29" s="23"/>
      <c r="X29" s="23"/>
      <c r="Y29" s="23"/>
      <c r="Z29" s="23"/>
      <c r="AA29" s="23"/>
      <c r="AB29" s="23"/>
      <c r="AC29" s="23"/>
      <c r="AE29" s="6">
        <v>1</v>
      </c>
      <c r="AF29" s="23"/>
      <c r="AG29" s="23">
        <f>AS30-C29</f>
        <v>0</v>
      </c>
      <c r="AH29" s="23">
        <f>$AS$31-D29</f>
        <v>5</v>
      </c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19">
        <f aca="true" t="shared" si="2" ref="AS29:AS40">MIN(AF29:AR29)</f>
        <v>0</v>
      </c>
    </row>
    <row r="30" spans="1:45" ht="12.75">
      <c r="A30" s="6">
        <v>2</v>
      </c>
      <c r="B30" s="23"/>
      <c r="C30" s="23"/>
      <c r="D30" s="23">
        <f>F7</f>
        <v>0</v>
      </c>
      <c r="E30" s="23">
        <f>F8</f>
        <v>8</v>
      </c>
      <c r="F30" s="23">
        <f>F9</f>
        <v>4</v>
      </c>
      <c r="G30" s="23">
        <f>F10</f>
        <v>5</v>
      </c>
      <c r="H30" s="23">
        <f>F11</f>
        <v>10</v>
      </c>
      <c r="I30" s="23"/>
      <c r="J30" s="23"/>
      <c r="K30" s="23"/>
      <c r="L30" s="23"/>
      <c r="M30" s="23"/>
      <c r="N30" s="23"/>
      <c r="O30" s="22"/>
      <c r="P30" s="6">
        <v>2</v>
      </c>
      <c r="Q30" s="23"/>
      <c r="R30" s="23"/>
      <c r="S30" s="23">
        <f>D30+$R$42</f>
        <v>3</v>
      </c>
      <c r="T30" s="23">
        <f>E30+$R$42</f>
        <v>11</v>
      </c>
      <c r="U30" s="23">
        <f>F30+$R$42</f>
        <v>7</v>
      </c>
      <c r="V30" s="23">
        <f>G30+$R$42</f>
        <v>8</v>
      </c>
      <c r="W30" s="23">
        <f>H30+$R$42</f>
        <v>13</v>
      </c>
      <c r="X30" s="23"/>
      <c r="Y30" s="23"/>
      <c r="Z30" s="23"/>
      <c r="AA30" s="23"/>
      <c r="AB30" s="23"/>
      <c r="AC30" s="23"/>
      <c r="AE30" s="6">
        <v>2</v>
      </c>
      <c r="AF30" s="23"/>
      <c r="AG30" s="23"/>
      <c r="AH30" s="23">
        <f>$AS$31-D30</f>
        <v>7</v>
      </c>
      <c r="AI30" s="23">
        <f>AS32-E30</f>
        <v>10</v>
      </c>
      <c r="AJ30" s="23">
        <f>$AS$33-F30</f>
        <v>14</v>
      </c>
      <c r="AK30" s="23">
        <f>$AS$34-G30</f>
        <v>3</v>
      </c>
      <c r="AL30" s="23">
        <f>AS35-H30</f>
        <v>8</v>
      </c>
      <c r="AM30" s="23"/>
      <c r="AN30" s="23"/>
      <c r="AO30" s="23"/>
      <c r="AP30" s="23"/>
      <c r="AQ30" s="23"/>
      <c r="AR30" s="23"/>
      <c r="AS30" s="19">
        <f t="shared" si="2"/>
        <v>3</v>
      </c>
    </row>
    <row r="31" spans="1:45" ht="12.75">
      <c r="A31" s="6">
        <v>3</v>
      </c>
      <c r="B31" s="23"/>
      <c r="C31" s="23"/>
      <c r="D31" s="23"/>
      <c r="E31" s="23"/>
      <c r="F31" s="23"/>
      <c r="G31" s="23">
        <f>F12</f>
        <v>1</v>
      </c>
      <c r="H31" s="23"/>
      <c r="I31" s="23"/>
      <c r="J31" s="23"/>
      <c r="K31" s="23"/>
      <c r="L31" s="23"/>
      <c r="M31" s="23"/>
      <c r="N31" s="23"/>
      <c r="O31" s="22"/>
      <c r="P31" s="6">
        <v>3</v>
      </c>
      <c r="Q31" s="23"/>
      <c r="R31" s="23"/>
      <c r="S31" s="23"/>
      <c r="T31" s="23"/>
      <c r="U31" s="23"/>
      <c r="V31" s="23">
        <f>G31+S42</f>
        <v>4</v>
      </c>
      <c r="W31" s="23"/>
      <c r="X31" s="23"/>
      <c r="Y31" s="23"/>
      <c r="Z31" s="23"/>
      <c r="AA31" s="23"/>
      <c r="AB31" s="23"/>
      <c r="AC31" s="23"/>
      <c r="AE31" s="6">
        <v>3</v>
      </c>
      <c r="AF31" s="23"/>
      <c r="AG31" s="23"/>
      <c r="AH31" s="23"/>
      <c r="AI31" s="23"/>
      <c r="AJ31" s="23"/>
      <c r="AK31" s="23">
        <f>$AS$34-G31</f>
        <v>7</v>
      </c>
      <c r="AL31" s="23"/>
      <c r="AM31" s="23"/>
      <c r="AN31" s="23"/>
      <c r="AO31" s="23"/>
      <c r="AP31" s="23"/>
      <c r="AQ31" s="23"/>
      <c r="AR31" s="23"/>
      <c r="AS31" s="19">
        <f t="shared" si="2"/>
        <v>7</v>
      </c>
    </row>
    <row r="32" spans="1:45" ht="12.75">
      <c r="A32" s="6">
        <v>4</v>
      </c>
      <c r="B32" s="23"/>
      <c r="C32" s="23"/>
      <c r="D32" s="23"/>
      <c r="E32" s="23"/>
      <c r="F32" s="23">
        <f>F13</f>
        <v>0</v>
      </c>
      <c r="G32" s="23"/>
      <c r="H32" s="23"/>
      <c r="I32" s="23"/>
      <c r="J32" s="23"/>
      <c r="K32" s="23"/>
      <c r="L32" s="23"/>
      <c r="M32" s="23"/>
      <c r="N32" s="23"/>
      <c r="O32" s="22"/>
      <c r="P32" s="6">
        <v>4</v>
      </c>
      <c r="Q32" s="23"/>
      <c r="R32" s="23"/>
      <c r="S32" s="23"/>
      <c r="T32" s="23"/>
      <c r="U32" s="23">
        <f>F32+T42</f>
        <v>11</v>
      </c>
      <c r="V32" s="23"/>
      <c r="W32" s="23"/>
      <c r="X32" s="23"/>
      <c r="Y32" s="23"/>
      <c r="Z32" s="23"/>
      <c r="AA32" s="23"/>
      <c r="AB32" s="23"/>
      <c r="AC32" s="23"/>
      <c r="AE32" s="6">
        <v>4</v>
      </c>
      <c r="AF32" s="23"/>
      <c r="AG32" s="23"/>
      <c r="AH32" s="23"/>
      <c r="AI32" s="23"/>
      <c r="AJ32" s="23">
        <f>$AS$33-F32</f>
        <v>18</v>
      </c>
      <c r="AK32" s="23"/>
      <c r="AL32" s="23"/>
      <c r="AM32" s="23"/>
      <c r="AN32" s="23"/>
      <c r="AO32" s="23"/>
      <c r="AP32" s="23"/>
      <c r="AQ32" s="23"/>
      <c r="AR32" s="23"/>
      <c r="AS32" s="19">
        <f t="shared" si="2"/>
        <v>18</v>
      </c>
    </row>
    <row r="33" spans="1:45" ht="12.75">
      <c r="A33" s="6">
        <v>5</v>
      </c>
      <c r="B33" s="23"/>
      <c r="C33" s="23"/>
      <c r="D33" s="23"/>
      <c r="E33" s="23"/>
      <c r="F33" s="23"/>
      <c r="G33" s="23"/>
      <c r="H33" s="23"/>
      <c r="I33" s="23">
        <f>F14</f>
        <v>0</v>
      </c>
      <c r="J33" s="23">
        <f>F15</f>
        <v>5</v>
      </c>
      <c r="K33" s="23"/>
      <c r="L33" s="23"/>
      <c r="M33" s="23"/>
      <c r="N33" s="23"/>
      <c r="O33" s="22"/>
      <c r="P33" s="6">
        <v>5</v>
      </c>
      <c r="Q33" s="23"/>
      <c r="R33" s="23"/>
      <c r="S33" s="23"/>
      <c r="T33" s="23"/>
      <c r="U33" s="23"/>
      <c r="V33" s="23"/>
      <c r="W33" s="23"/>
      <c r="X33" s="23">
        <f>$U$42+I33</f>
        <v>11</v>
      </c>
      <c r="Y33" s="23">
        <f>$U$42+J33</f>
        <v>16</v>
      </c>
      <c r="Z33" s="23"/>
      <c r="AA33" s="23"/>
      <c r="AB33" s="23"/>
      <c r="AC33" s="23"/>
      <c r="AE33" s="6">
        <v>5</v>
      </c>
      <c r="AF33" s="23"/>
      <c r="AG33" s="23"/>
      <c r="AH33" s="23"/>
      <c r="AI33" s="23"/>
      <c r="AJ33" s="23"/>
      <c r="AK33" s="23"/>
      <c r="AL33" s="23"/>
      <c r="AM33" s="23">
        <f>$AS$36-I33</f>
        <v>18</v>
      </c>
      <c r="AN33" s="23">
        <f>$AS$37-J33</f>
        <v>19</v>
      </c>
      <c r="AO33" s="23"/>
      <c r="AP33" s="23"/>
      <c r="AQ33" s="23"/>
      <c r="AR33" s="23"/>
      <c r="AS33" s="19">
        <f t="shared" si="2"/>
        <v>18</v>
      </c>
    </row>
    <row r="34" spans="1:45" ht="12.75">
      <c r="A34" s="6">
        <v>6</v>
      </c>
      <c r="B34" s="23"/>
      <c r="C34" s="23"/>
      <c r="D34" s="23"/>
      <c r="E34" s="23"/>
      <c r="F34" s="23"/>
      <c r="G34" s="23"/>
      <c r="H34" s="23">
        <f>F16</f>
        <v>7</v>
      </c>
      <c r="I34" s="23">
        <f>F17</f>
        <v>10</v>
      </c>
      <c r="J34" s="23"/>
      <c r="K34" s="23"/>
      <c r="L34" s="23"/>
      <c r="M34" s="23"/>
      <c r="N34" s="23"/>
      <c r="O34" s="22"/>
      <c r="P34" s="6">
        <v>6</v>
      </c>
      <c r="Q34" s="23"/>
      <c r="R34" s="23"/>
      <c r="S34" s="23"/>
      <c r="T34" s="23"/>
      <c r="U34" s="23"/>
      <c r="V34" s="23"/>
      <c r="W34" s="23">
        <f>$V$42+H34</f>
        <v>15</v>
      </c>
      <c r="X34" s="23">
        <f>$V$42+I34</f>
        <v>18</v>
      </c>
      <c r="Y34" s="23"/>
      <c r="Z34" s="23"/>
      <c r="AA34" s="23"/>
      <c r="AB34" s="23"/>
      <c r="AC34" s="23"/>
      <c r="AE34" s="6">
        <v>6</v>
      </c>
      <c r="AF34" s="23"/>
      <c r="AG34" s="23"/>
      <c r="AH34" s="23"/>
      <c r="AI34" s="23"/>
      <c r="AJ34" s="23"/>
      <c r="AK34" s="23"/>
      <c r="AL34" s="23">
        <f>AS35-H34</f>
        <v>11</v>
      </c>
      <c r="AM34" s="23">
        <f>$AS$36-I34</f>
        <v>8</v>
      </c>
      <c r="AN34" s="23"/>
      <c r="AO34" s="23"/>
      <c r="AP34" s="23"/>
      <c r="AQ34" s="23"/>
      <c r="AR34" s="23"/>
      <c r="AS34" s="19">
        <f t="shared" si="2"/>
        <v>8</v>
      </c>
    </row>
    <row r="35" spans="1:45" ht="12.75">
      <c r="A35" s="6">
        <v>7</v>
      </c>
      <c r="B35" s="23"/>
      <c r="C35" s="23"/>
      <c r="D35" s="23"/>
      <c r="E35" s="23"/>
      <c r="F35" s="23"/>
      <c r="G35" s="23"/>
      <c r="H35" s="23"/>
      <c r="I35" s="23"/>
      <c r="J35" s="23">
        <f>F18</f>
        <v>6</v>
      </c>
      <c r="K35" s="23"/>
      <c r="L35" s="23"/>
      <c r="M35" s="23"/>
      <c r="N35" s="23"/>
      <c r="O35" s="22"/>
      <c r="P35" s="6">
        <v>7</v>
      </c>
      <c r="Q35" s="23"/>
      <c r="R35" s="23"/>
      <c r="S35" s="23"/>
      <c r="T35" s="23"/>
      <c r="U35" s="23"/>
      <c r="V35" s="23"/>
      <c r="W35" s="23"/>
      <c r="X35" s="23"/>
      <c r="Y35" s="23">
        <f>J35+W42</f>
        <v>21</v>
      </c>
      <c r="Z35" s="23"/>
      <c r="AA35" s="23"/>
      <c r="AB35" s="23"/>
      <c r="AC35" s="23"/>
      <c r="AE35" s="6">
        <v>7</v>
      </c>
      <c r="AF35" s="23"/>
      <c r="AG35" s="23"/>
      <c r="AH35" s="23"/>
      <c r="AI35" s="23"/>
      <c r="AJ35" s="23"/>
      <c r="AK35" s="23"/>
      <c r="AL35" s="23"/>
      <c r="AM35" s="23"/>
      <c r="AN35" s="23">
        <f>$AS$37-J35</f>
        <v>18</v>
      </c>
      <c r="AO35" s="23"/>
      <c r="AP35" s="23"/>
      <c r="AQ35" s="23"/>
      <c r="AR35" s="23"/>
      <c r="AS35" s="19">
        <f t="shared" si="2"/>
        <v>18</v>
      </c>
    </row>
    <row r="36" spans="1:45" ht="12.75">
      <c r="A36" s="6">
        <v>8</v>
      </c>
      <c r="B36" s="23"/>
      <c r="C36" s="23"/>
      <c r="D36" s="23"/>
      <c r="E36" s="23"/>
      <c r="F36" s="23"/>
      <c r="G36" s="23"/>
      <c r="H36" s="23"/>
      <c r="I36" s="23"/>
      <c r="J36" s="23">
        <f>F19</f>
        <v>6</v>
      </c>
      <c r="K36" s="23"/>
      <c r="L36" s="23"/>
      <c r="M36" s="23"/>
      <c r="N36" s="23"/>
      <c r="O36" s="22"/>
      <c r="P36" s="6">
        <v>8</v>
      </c>
      <c r="Q36" s="23"/>
      <c r="R36" s="23"/>
      <c r="S36" s="23"/>
      <c r="T36" s="23"/>
      <c r="U36" s="23"/>
      <c r="V36" s="23"/>
      <c r="W36" s="23"/>
      <c r="X36" s="23"/>
      <c r="Y36" s="23">
        <f>J36+X42</f>
        <v>24</v>
      </c>
      <c r="Z36" s="23"/>
      <c r="AA36" s="23"/>
      <c r="AB36" s="23"/>
      <c r="AC36" s="23"/>
      <c r="AE36" s="6">
        <v>8</v>
      </c>
      <c r="AF36" s="23"/>
      <c r="AG36" s="23"/>
      <c r="AH36" s="23"/>
      <c r="AI36" s="23"/>
      <c r="AJ36" s="23"/>
      <c r="AK36" s="23"/>
      <c r="AL36" s="23"/>
      <c r="AM36" s="23"/>
      <c r="AN36" s="23">
        <f>$AS$37-J36</f>
        <v>18</v>
      </c>
      <c r="AO36" s="23"/>
      <c r="AP36" s="23"/>
      <c r="AQ36" s="23"/>
      <c r="AR36" s="23"/>
      <c r="AS36" s="19">
        <f t="shared" si="2"/>
        <v>18</v>
      </c>
    </row>
    <row r="37" spans="1:45" ht="12.75">
      <c r="A37" s="6">
        <v>9</v>
      </c>
      <c r="B37" s="23"/>
      <c r="C37" s="23"/>
      <c r="D37" s="23"/>
      <c r="E37" s="23"/>
      <c r="F37" s="23"/>
      <c r="G37" s="23"/>
      <c r="H37" s="23"/>
      <c r="I37" s="23"/>
      <c r="J37" s="23"/>
      <c r="K37" s="23">
        <f>F20</f>
        <v>15</v>
      </c>
      <c r="L37" s="23"/>
      <c r="M37" s="23"/>
      <c r="N37" s="23"/>
      <c r="O37" s="22"/>
      <c r="P37" s="6">
        <v>9</v>
      </c>
      <c r="Q37" s="23"/>
      <c r="R37" s="23"/>
      <c r="S37" s="23"/>
      <c r="T37" s="23"/>
      <c r="U37" s="23"/>
      <c r="V37" s="23"/>
      <c r="W37" s="23"/>
      <c r="X37" s="23"/>
      <c r="Y37" s="23"/>
      <c r="Z37" s="23">
        <f>K37+Y42</f>
        <v>39</v>
      </c>
      <c r="AA37" s="23"/>
      <c r="AB37" s="23"/>
      <c r="AC37" s="23"/>
      <c r="AE37" s="6">
        <v>9</v>
      </c>
      <c r="AF37" s="23"/>
      <c r="AG37" s="23"/>
      <c r="AH37" s="23"/>
      <c r="AI37" s="23"/>
      <c r="AJ37" s="23"/>
      <c r="AK37" s="23"/>
      <c r="AL37" s="23"/>
      <c r="AM37" s="23"/>
      <c r="AN37" s="23"/>
      <c r="AO37" s="23">
        <f>AS38-K37</f>
        <v>24</v>
      </c>
      <c r="AP37" s="23"/>
      <c r="AQ37" s="23"/>
      <c r="AR37" s="23"/>
      <c r="AS37" s="19">
        <f t="shared" si="2"/>
        <v>24</v>
      </c>
    </row>
    <row r="38" spans="1:45" ht="12.75">
      <c r="A38" s="6">
        <v>10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>
        <f>F21</f>
        <v>0</v>
      </c>
      <c r="M38" s="23">
        <f>F22</f>
        <v>4</v>
      </c>
      <c r="N38" s="23"/>
      <c r="O38" s="22"/>
      <c r="P38" s="6">
        <v>10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>
        <f>L38+$Z$42</f>
        <v>39</v>
      </c>
      <c r="AB38" s="23">
        <f>M38+$Z$42</f>
        <v>43</v>
      </c>
      <c r="AC38" s="23"/>
      <c r="AE38" s="6">
        <v>10</v>
      </c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>
        <f>AS39-L38</f>
        <v>41</v>
      </c>
      <c r="AQ38" s="23">
        <f>$AS$40-M38</f>
        <v>39</v>
      </c>
      <c r="AR38" s="23"/>
      <c r="AS38" s="19">
        <f t="shared" si="2"/>
        <v>39</v>
      </c>
    </row>
    <row r="39" spans="1:45" ht="12.75">
      <c r="A39" s="6">
        <v>11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>
        <f>F23</f>
        <v>2</v>
      </c>
      <c r="N39" s="23"/>
      <c r="O39" s="22"/>
      <c r="P39" s="6">
        <v>11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>
        <f>M39+AA42</f>
        <v>41</v>
      </c>
      <c r="AC39" s="23"/>
      <c r="AE39" s="6">
        <v>11</v>
      </c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>
        <f>$AS$40-M39</f>
        <v>41</v>
      </c>
      <c r="AR39" s="23"/>
      <c r="AS39" s="19">
        <f t="shared" si="2"/>
        <v>41</v>
      </c>
    </row>
    <row r="40" spans="1:45" ht="12.75">
      <c r="A40" s="6">
        <v>12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>
        <f>F24</f>
        <v>2</v>
      </c>
      <c r="O40" s="22"/>
      <c r="P40" s="6">
        <v>12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>
        <f>N40+AB42</f>
        <v>45</v>
      </c>
      <c r="AE40" s="6">
        <v>12</v>
      </c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>
        <f>AS41-N40</f>
        <v>43</v>
      </c>
      <c r="AS40" s="19">
        <f t="shared" si="2"/>
        <v>43</v>
      </c>
    </row>
    <row r="41" spans="1:45" ht="12.75">
      <c r="A41" s="6">
        <v>13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P41" s="6">
        <v>13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E41" s="6">
        <v>13</v>
      </c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19">
        <v>45</v>
      </c>
    </row>
    <row r="42" spans="16:45" ht="12.75">
      <c r="P42" s="19" t="s">
        <v>56</v>
      </c>
      <c r="Q42" s="1">
        <f aca="true" t="shared" si="3" ref="Q42:AC42">MAX(Q$29:Q$41)</f>
        <v>0</v>
      </c>
      <c r="R42" s="1">
        <f t="shared" si="3"/>
        <v>3</v>
      </c>
      <c r="S42" s="1">
        <f t="shared" si="3"/>
        <v>3</v>
      </c>
      <c r="T42" s="1">
        <f t="shared" si="3"/>
        <v>11</v>
      </c>
      <c r="U42" s="1">
        <f t="shared" si="3"/>
        <v>11</v>
      </c>
      <c r="V42" s="1">
        <f t="shared" si="3"/>
        <v>8</v>
      </c>
      <c r="W42" s="1">
        <f t="shared" si="3"/>
        <v>15</v>
      </c>
      <c r="X42" s="1">
        <f t="shared" si="3"/>
        <v>18</v>
      </c>
      <c r="Y42" s="1">
        <f t="shared" si="3"/>
        <v>24</v>
      </c>
      <c r="Z42" s="1">
        <f t="shared" si="3"/>
        <v>39</v>
      </c>
      <c r="AA42" s="1">
        <f t="shared" si="3"/>
        <v>39</v>
      </c>
      <c r="AB42" s="1">
        <f t="shared" si="3"/>
        <v>43</v>
      </c>
      <c r="AC42" s="1">
        <f t="shared" si="3"/>
        <v>45</v>
      </c>
      <c r="AE42" s="16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6"/>
    </row>
    <row r="43" ht="12.75"/>
    <row r="44" spans="1:15" ht="12.75">
      <c r="A44" s="35" t="s">
        <v>59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ht="12.75"/>
    <row r="46" spans="1:45" ht="12.75">
      <c r="A46" s="6" t="s">
        <v>60</v>
      </c>
      <c r="B46" s="6">
        <v>1</v>
      </c>
      <c r="C46" s="6">
        <v>2</v>
      </c>
      <c r="D46" s="6">
        <v>3</v>
      </c>
      <c r="E46" s="6">
        <v>4</v>
      </c>
      <c r="F46" s="6">
        <v>5</v>
      </c>
      <c r="G46" s="6">
        <v>6</v>
      </c>
      <c r="H46" s="6">
        <v>7</v>
      </c>
      <c r="I46" s="6">
        <v>8</v>
      </c>
      <c r="J46" s="6">
        <v>9</v>
      </c>
      <c r="K46" s="6">
        <v>10</v>
      </c>
      <c r="L46" s="6">
        <v>11</v>
      </c>
      <c r="M46" s="6">
        <v>12</v>
      </c>
      <c r="N46" s="6">
        <v>13</v>
      </c>
      <c r="P46" s="6" t="s">
        <v>62</v>
      </c>
      <c r="Q46" s="6">
        <v>1</v>
      </c>
      <c r="R46" s="6">
        <v>2</v>
      </c>
      <c r="S46" s="6">
        <v>3</v>
      </c>
      <c r="T46" s="6">
        <v>4</v>
      </c>
      <c r="U46" s="6">
        <v>5</v>
      </c>
      <c r="V46" s="6">
        <v>6</v>
      </c>
      <c r="W46" s="6">
        <v>7</v>
      </c>
      <c r="X46" s="6">
        <v>8</v>
      </c>
      <c r="Y46" s="6">
        <v>9</v>
      </c>
      <c r="Z46" s="6">
        <v>10</v>
      </c>
      <c r="AA46" s="6">
        <v>11</v>
      </c>
      <c r="AB46" s="6">
        <v>12</v>
      </c>
      <c r="AC46" s="6">
        <v>13</v>
      </c>
      <c r="AE46" s="6" t="s">
        <v>63</v>
      </c>
      <c r="AF46" s="6">
        <v>1</v>
      </c>
      <c r="AG46" s="6">
        <v>2</v>
      </c>
      <c r="AH46" s="6">
        <v>3</v>
      </c>
      <c r="AI46" s="6">
        <v>4</v>
      </c>
      <c r="AJ46" s="6">
        <v>5</v>
      </c>
      <c r="AK46" s="6">
        <v>6</v>
      </c>
      <c r="AL46" s="6">
        <v>7</v>
      </c>
      <c r="AM46" s="6">
        <v>8</v>
      </c>
      <c r="AN46" s="6">
        <v>9</v>
      </c>
      <c r="AO46" s="6">
        <v>10</v>
      </c>
      <c r="AP46" s="6">
        <v>11</v>
      </c>
      <c r="AQ46" s="6">
        <v>12</v>
      </c>
      <c r="AR46" s="6">
        <v>13</v>
      </c>
      <c r="AS46" s="19" t="s">
        <v>64</v>
      </c>
    </row>
    <row r="47" spans="1:45" ht="12.75">
      <c r="A47" s="6">
        <v>1</v>
      </c>
      <c r="B47" s="23"/>
      <c r="C47" s="23">
        <f>G5</f>
        <v>0.4444444444444444</v>
      </c>
      <c r="D47" s="23">
        <f>G6</f>
        <v>0.4444444444444444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P47" s="6">
        <v>1</v>
      </c>
      <c r="Q47" s="24"/>
      <c r="R47" s="24">
        <f>C47+$Q$60</f>
        <v>0.4444444444444444</v>
      </c>
      <c r="S47" s="24">
        <f>D47+$Q$60</f>
        <v>0.4444444444444444</v>
      </c>
      <c r="T47" s="24"/>
      <c r="U47" s="24"/>
      <c r="V47" s="24"/>
      <c r="W47" s="24"/>
      <c r="X47" s="24"/>
      <c r="Y47" s="24"/>
      <c r="Z47" s="24"/>
      <c r="AA47" s="24"/>
      <c r="AB47" s="24"/>
      <c r="AC47" s="24"/>
      <c r="AE47" s="6">
        <v>1</v>
      </c>
      <c r="AF47" s="24"/>
      <c r="AG47" s="24">
        <f>C47+AS48</f>
        <v>10.166666666666666</v>
      </c>
      <c r="AH47" s="24">
        <f>AS49+D47</f>
        <v>9.194444444444445</v>
      </c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1">
        <f>AG47</f>
        <v>10.166666666666666</v>
      </c>
    </row>
    <row r="48" spans="1:45" ht="12.75">
      <c r="A48" s="6">
        <v>2</v>
      </c>
      <c r="B48" s="23"/>
      <c r="C48" s="23"/>
      <c r="D48" s="23">
        <f>G7</f>
        <v>0</v>
      </c>
      <c r="E48" s="23">
        <f>G8</f>
        <v>4</v>
      </c>
      <c r="F48" s="23">
        <f>G9</f>
        <v>0.027777777777777776</v>
      </c>
      <c r="G48" s="23">
        <f>G10</f>
        <v>1</v>
      </c>
      <c r="H48" s="23">
        <f>G11</f>
        <v>2.7777777777777777</v>
      </c>
      <c r="I48" s="23"/>
      <c r="J48" s="23"/>
      <c r="K48" s="23"/>
      <c r="L48" s="23"/>
      <c r="M48" s="23"/>
      <c r="N48" s="23"/>
      <c r="P48" s="6">
        <v>2</v>
      </c>
      <c r="Q48" s="24"/>
      <c r="R48" s="24"/>
      <c r="S48" s="24">
        <f>D48+$R$60</f>
        <v>0.4444444444444444</v>
      </c>
      <c r="T48" s="24">
        <f>E48+$R$60</f>
        <v>4.444444444444445</v>
      </c>
      <c r="U48" s="24">
        <f>F48+$R$60</f>
        <v>0.4722222222222222</v>
      </c>
      <c r="V48" s="24">
        <f>G48+$R$60</f>
        <v>1.4444444444444444</v>
      </c>
      <c r="W48" s="24">
        <f>H48+$R$60</f>
        <v>3.2222222222222223</v>
      </c>
      <c r="X48" s="24"/>
      <c r="Y48" s="24"/>
      <c r="Z48" s="24"/>
      <c r="AA48" s="24"/>
      <c r="AB48" s="24"/>
      <c r="AC48" s="24"/>
      <c r="AE48" s="6">
        <v>2</v>
      </c>
      <c r="AF48" s="24"/>
      <c r="AG48" s="24"/>
      <c r="AH48" s="24">
        <f>D48+AS49</f>
        <v>8.75</v>
      </c>
      <c r="AI48" s="24">
        <f>AS50+E48</f>
        <v>10.944444444444445</v>
      </c>
      <c r="AJ48" s="24">
        <f>AS51+F48</f>
        <v>6.972222222222222</v>
      </c>
      <c r="AK48" s="24">
        <f>AS52+G48</f>
        <v>9.722222222222221</v>
      </c>
      <c r="AL48" s="24">
        <f>AS53+H48</f>
        <v>10.38888888888889</v>
      </c>
      <c r="AM48" s="24"/>
      <c r="AN48" s="24"/>
      <c r="AO48" s="24"/>
      <c r="AP48" s="24"/>
      <c r="AQ48" s="24"/>
      <c r="AR48" s="24"/>
      <c r="AS48" s="21">
        <f>AK48</f>
        <v>9.722222222222221</v>
      </c>
    </row>
    <row r="49" spans="1:45" ht="12.75">
      <c r="A49" s="6">
        <v>3</v>
      </c>
      <c r="B49" s="23"/>
      <c r="C49" s="23"/>
      <c r="D49" s="23"/>
      <c r="E49" s="23"/>
      <c r="F49" s="23"/>
      <c r="G49" s="23">
        <f>G12</f>
        <v>0.027777777777777776</v>
      </c>
      <c r="H49" s="23"/>
      <c r="I49" s="23"/>
      <c r="J49" s="23"/>
      <c r="K49" s="23"/>
      <c r="L49" s="23"/>
      <c r="M49" s="23"/>
      <c r="N49" s="23"/>
      <c r="P49" s="6">
        <v>3</v>
      </c>
      <c r="Q49" s="24"/>
      <c r="R49" s="24"/>
      <c r="S49" s="24"/>
      <c r="T49" s="24"/>
      <c r="U49" s="24"/>
      <c r="V49" s="24">
        <f>G49+S60</f>
        <v>0.4722222222222222</v>
      </c>
      <c r="W49" s="24"/>
      <c r="X49" s="24"/>
      <c r="Y49" s="24"/>
      <c r="Z49" s="24"/>
      <c r="AA49" s="24"/>
      <c r="AB49" s="24"/>
      <c r="AC49" s="24"/>
      <c r="AE49" s="6">
        <v>3</v>
      </c>
      <c r="AF49" s="24"/>
      <c r="AG49" s="24"/>
      <c r="AH49" s="24"/>
      <c r="AI49" s="24"/>
      <c r="AJ49" s="24"/>
      <c r="AK49" s="24">
        <f>AS52+G49</f>
        <v>8.75</v>
      </c>
      <c r="AL49" s="24"/>
      <c r="AM49" s="24"/>
      <c r="AN49" s="24"/>
      <c r="AO49" s="24"/>
      <c r="AP49" s="24"/>
      <c r="AQ49" s="24"/>
      <c r="AR49" s="24"/>
      <c r="AS49" s="21">
        <f>AK49</f>
        <v>8.75</v>
      </c>
    </row>
    <row r="50" spans="1:45" ht="12.75">
      <c r="A50" s="6">
        <v>4</v>
      </c>
      <c r="B50" s="23"/>
      <c r="C50" s="23"/>
      <c r="D50" s="23"/>
      <c r="E50" s="23"/>
      <c r="F50" s="23">
        <f>G13</f>
        <v>0</v>
      </c>
      <c r="G50" s="23"/>
      <c r="H50" s="23"/>
      <c r="I50" s="23"/>
      <c r="J50" s="23"/>
      <c r="K50" s="23"/>
      <c r="L50" s="23"/>
      <c r="M50" s="23"/>
      <c r="N50" s="23"/>
      <c r="P50" s="6">
        <v>4</v>
      </c>
      <c r="Q50" s="24"/>
      <c r="R50" s="24"/>
      <c r="S50" s="24"/>
      <c r="T50" s="24"/>
      <c r="U50" s="24">
        <f>F50+T60</f>
        <v>4.444444444444445</v>
      </c>
      <c r="V50" s="24"/>
      <c r="W50" s="24"/>
      <c r="X50" s="24"/>
      <c r="Y50" s="24"/>
      <c r="Z50" s="24"/>
      <c r="AA50" s="24"/>
      <c r="AB50" s="24"/>
      <c r="AC50" s="24"/>
      <c r="AE50" s="6">
        <v>4</v>
      </c>
      <c r="AF50" s="24"/>
      <c r="AG50" s="24"/>
      <c r="AH50" s="24"/>
      <c r="AI50" s="24"/>
      <c r="AJ50" s="24">
        <f>F50+AS51</f>
        <v>6.944444444444445</v>
      </c>
      <c r="AK50" s="24"/>
      <c r="AL50" s="24"/>
      <c r="AM50" s="24"/>
      <c r="AN50" s="24"/>
      <c r="AO50" s="24"/>
      <c r="AP50" s="24"/>
      <c r="AQ50" s="24"/>
      <c r="AR50" s="24"/>
      <c r="AS50" s="21">
        <f>AJ50</f>
        <v>6.944444444444445</v>
      </c>
    </row>
    <row r="51" spans="1:45" ht="12.75">
      <c r="A51" s="6">
        <v>5</v>
      </c>
      <c r="B51" s="23"/>
      <c r="C51" s="23"/>
      <c r="D51" s="23"/>
      <c r="E51" s="23"/>
      <c r="F51" s="23"/>
      <c r="G51" s="23"/>
      <c r="H51" s="23"/>
      <c r="I51" s="23">
        <f>G14</f>
        <v>0</v>
      </c>
      <c r="J51" s="23">
        <f>G15</f>
        <v>0.6944444444444444</v>
      </c>
      <c r="K51" s="23"/>
      <c r="L51" s="23"/>
      <c r="M51" s="23"/>
      <c r="N51" s="23"/>
      <c r="P51" s="6">
        <v>5</v>
      </c>
      <c r="Q51" s="24"/>
      <c r="R51" s="24"/>
      <c r="S51" s="24"/>
      <c r="T51" s="24"/>
      <c r="U51" s="24"/>
      <c r="V51" s="24"/>
      <c r="W51" s="24"/>
      <c r="X51" s="24">
        <f>$U$60+I51</f>
        <v>4.444444444444445</v>
      </c>
      <c r="Y51" s="24">
        <f>$U$60+J51</f>
        <v>5.138888888888889</v>
      </c>
      <c r="Z51" s="24"/>
      <c r="AA51" s="24"/>
      <c r="AB51" s="24"/>
      <c r="AC51" s="24"/>
      <c r="AE51" s="6">
        <v>5</v>
      </c>
      <c r="AF51" s="24"/>
      <c r="AG51" s="24"/>
      <c r="AH51" s="24"/>
      <c r="AI51" s="24"/>
      <c r="AJ51" s="24"/>
      <c r="AK51" s="24"/>
      <c r="AL51" s="24"/>
      <c r="AM51" s="24">
        <f>AS54+I51</f>
        <v>6.944444444444445</v>
      </c>
      <c r="AN51" s="24">
        <f>AS55+J51</f>
        <v>6.944444444444445</v>
      </c>
      <c r="AO51" s="24"/>
      <c r="AP51" s="24"/>
      <c r="AQ51" s="24"/>
      <c r="AR51" s="24"/>
      <c r="AS51" s="21">
        <f>AM51</f>
        <v>6.944444444444445</v>
      </c>
    </row>
    <row r="52" spans="1:45" ht="12.75">
      <c r="A52" s="6">
        <v>6</v>
      </c>
      <c r="B52" s="23"/>
      <c r="C52" s="23"/>
      <c r="D52" s="23"/>
      <c r="E52" s="23"/>
      <c r="F52" s="23"/>
      <c r="G52" s="23"/>
      <c r="H52" s="23">
        <f>G16</f>
        <v>0.4444444444444444</v>
      </c>
      <c r="I52" s="23">
        <f>G17</f>
        <v>1.7777777777777777</v>
      </c>
      <c r="J52" s="23"/>
      <c r="K52" s="23"/>
      <c r="L52" s="23"/>
      <c r="M52" s="23"/>
      <c r="N52" s="23"/>
      <c r="P52" s="6">
        <v>6</v>
      </c>
      <c r="Q52" s="24"/>
      <c r="R52" s="24"/>
      <c r="S52" s="24"/>
      <c r="T52" s="24"/>
      <c r="U52" s="24"/>
      <c r="V52" s="24"/>
      <c r="W52" s="24">
        <f>$V$60+H52</f>
        <v>1.8888888888888888</v>
      </c>
      <c r="X52" s="24">
        <f>$V$60+I52</f>
        <v>3.2222222222222223</v>
      </c>
      <c r="Y52" s="24"/>
      <c r="Z52" s="24"/>
      <c r="AA52" s="24"/>
      <c r="AB52" s="24"/>
      <c r="AC52" s="24"/>
      <c r="AE52" s="6">
        <v>6</v>
      </c>
      <c r="AF52" s="24"/>
      <c r="AG52" s="24"/>
      <c r="AH52" s="24"/>
      <c r="AI52" s="24"/>
      <c r="AJ52" s="24"/>
      <c r="AK52" s="24"/>
      <c r="AL52" s="24">
        <f>AS53+H52</f>
        <v>8.055555555555555</v>
      </c>
      <c r="AM52" s="24">
        <f>AS54+I52</f>
        <v>8.722222222222221</v>
      </c>
      <c r="AN52" s="24"/>
      <c r="AO52" s="24"/>
      <c r="AP52" s="24"/>
      <c r="AQ52" s="24"/>
      <c r="AR52" s="24"/>
      <c r="AS52" s="21">
        <f>AM52</f>
        <v>8.722222222222221</v>
      </c>
    </row>
    <row r="53" spans="1:45" ht="12.75">
      <c r="A53" s="6">
        <v>7</v>
      </c>
      <c r="B53" s="23"/>
      <c r="C53" s="23"/>
      <c r="D53" s="23"/>
      <c r="E53" s="23"/>
      <c r="F53" s="23"/>
      <c r="G53" s="23"/>
      <c r="H53" s="23"/>
      <c r="I53" s="23"/>
      <c r="J53" s="23">
        <f>G18</f>
        <v>1.3611111111111112</v>
      </c>
      <c r="K53" s="23"/>
      <c r="L53" s="23"/>
      <c r="M53" s="23"/>
      <c r="N53" s="23"/>
      <c r="P53" s="6">
        <v>7</v>
      </c>
      <c r="Q53" s="24"/>
      <c r="R53" s="24"/>
      <c r="S53" s="24"/>
      <c r="T53" s="24"/>
      <c r="U53" s="24"/>
      <c r="V53" s="24"/>
      <c r="W53" s="24"/>
      <c r="X53" s="24"/>
      <c r="Y53" s="24">
        <f>J53+W60</f>
        <v>3.25</v>
      </c>
      <c r="Z53" s="24"/>
      <c r="AA53" s="24"/>
      <c r="AB53" s="24"/>
      <c r="AC53" s="24"/>
      <c r="AE53" s="6">
        <v>7</v>
      </c>
      <c r="AF53" s="24"/>
      <c r="AG53" s="24"/>
      <c r="AH53" s="24"/>
      <c r="AI53" s="24"/>
      <c r="AJ53" s="24"/>
      <c r="AK53" s="24"/>
      <c r="AL53" s="24"/>
      <c r="AM53" s="24"/>
      <c r="AN53" s="24">
        <f>AS55+J53</f>
        <v>7.611111111111111</v>
      </c>
      <c r="AO53" s="24"/>
      <c r="AP53" s="24"/>
      <c r="AQ53" s="24"/>
      <c r="AR53" s="24"/>
      <c r="AS53" s="21">
        <f>AN53</f>
        <v>7.611111111111111</v>
      </c>
    </row>
    <row r="54" spans="1:45" ht="12.75">
      <c r="A54" s="6">
        <v>8</v>
      </c>
      <c r="B54" s="23"/>
      <c r="C54" s="23"/>
      <c r="D54" s="23"/>
      <c r="E54" s="23"/>
      <c r="F54" s="23"/>
      <c r="G54" s="23"/>
      <c r="H54" s="23"/>
      <c r="I54" s="23"/>
      <c r="J54" s="23">
        <f>G19</f>
        <v>0.6944444444444444</v>
      </c>
      <c r="K54" s="23"/>
      <c r="L54" s="23"/>
      <c r="M54" s="23"/>
      <c r="N54" s="23"/>
      <c r="P54" s="6">
        <v>8</v>
      </c>
      <c r="Q54" s="24"/>
      <c r="R54" s="24"/>
      <c r="S54" s="24"/>
      <c r="T54" s="24"/>
      <c r="U54" s="24"/>
      <c r="V54" s="24"/>
      <c r="W54" s="24"/>
      <c r="X54" s="24"/>
      <c r="Y54" s="24">
        <f>J54+X60</f>
        <v>3.916666666666667</v>
      </c>
      <c r="Z54" s="24"/>
      <c r="AA54" s="24"/>
      <c r="AB54" s="24"/>
      <c r="AC54" s="24"/>
      <c r="AE54" s="6">
        <v>8</v>
      </c>
      <c r="AF54" s="24"/>
      <c r="AG54" s="24"/>
      <c r="AH54" s="24"/>
      <c r="AI54" s="24"/>
      <c r="AJ54" s="24"/>
      <c r="AK54" s="24"/>
      <c r="AL54" s="24"/>
      <c r="AM54" s="24"/>
      <c r="AN54" s="24">
        <f>AS55+J54</f>
        <v>6.944444444444445</v>
      </c>
      <c r="AO54" s="24"/>
      <c r="AP54" s="24"/>
      <c r="AQ54" s="24"/>
      <c r="AR54" s="24"/>
      <c r="AS54" s="21">
        <f>AN54</f>
        <v>6.944444444444445</v>
      </c>
    </row>
    <row r="55" spans="1:45" ht="12.75">
      <c r="A55" s="6">
        <v>9</v>
      </c>
      <c r="B55" s="23"/>
      <c r="C55" s="23"/>
      <c r="D55" s="23"/>
      <c r="E55" s="23"/>
      <c r="F55" s="23"/>
      <c r="G55" s="23"/>
      <c r="H55" s="23"/>
      <c r="I55" s="23"/>
      <c r="J55" s="23"/>
      <c r="K55" s="23">
        <f>G20</f>
        <v>5.444444444444445</v>
      </c>
      <c r="L55" s="23"/>
      <c r="M55" s="23"/>
      <c r="N55" s="23"/>
      <c r="P55" s="6">
        <v>9</v>
      </c>
      <c r="Q55" s="24"/>
      <c r="R55" s="24"/>
      <c r="S55" s="24"/>
      <c r="T55" s="24"/>
      <c r="U55" s="24"/>
      <c r="V55" s="24"/>
      <c r="W55" s="24"/>
      <c r="X55" s="24"/>
      <c r="Y55" s="24"/>
      <c r="Z55" s="24">
        <f>K55+Y60</f>
        <v>9.36111111111111</v>
      </c>
      <c r="AA55" s="24"/>
      <c r="AB55" s="24"/>
      <c r="AC55" s="24"/>
      <c r="AE55" s="6">
        <v>9</v>
      </c>
      <c r="AF55" s="24"/>
      <c r="AG55" s="24"/>
      <c r="AH55" s="24"/>
      <c r="AI55" s="24"/>
      <c r="AJ55" s="24"/>
      <c r="AK55" s="24"/>
      <c r="AL55" s="24"/>
      <c r="AM55" s="24"/>
      <c r="AN55" s="24"/>
      <c r="AO55" s="24">
        <f>AS56+K55</f>
        <v>6.25</v>
      </c>
      <c r="AP55" s="24"/>
      <c r="AQ55" s="24"/>
      <c r="AR55" s="24"/>
      <c r="AS55" s="21">
        <f>AO55</f>
        <v>6.25</v>
      </c>
    </row>
    <row r="56" spans="1:45" ht="12.75">
      <c r="A56" s="6">
        <v>10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>
        <f>G21</f>
        <v>0</v>
      </c>
      <c r="M56" s="23">
        <f>G22</f>
        <v>0.6944444444444444</v>
      </c>
      <c r="N56" s="23"/>
      <c r="P56" s="6">
        <v>10</v>
      </c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>
        <f>L56+$Z$60</f>
        <v>9.36111111111111</v>
      </c>
      <c r="AB56" s="24">
        <f>M56+$Z$60</f>
        <v>10.055555555555555</v>
      </c>
      <c r="AC56" s="24"/>
      <c r="AE56" s="6">
        <v>10</v>
      </c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>
        <f>AS57+L56</f>
        <v>0.2222222222222222</v>
      </c>
      <c r="AQ56" s="24">
        <f>AS58+M56</f>
        <v>0.8055555555555556</v>
      </c>
      <c r="AR56" s="24"/>
      <c r="AS56" s="21">
        <f>AQ56</f>
        <v>0.8055555555555556</v>
      </c>
    </row>
    <row r="57" spans="1:45" ht="12.75">
      <c r="A57" s="6">
        <v>11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>
        <f>G23</f>
        <v>0.1111111111111111</v>
      </c>
      <c r="N57" s="23"/>
      <c r="P57" s="6">
        <v>11</v>
      </c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>
        <f>M57+AA60</f>
        <v>9.472222222222221</v>
      </c>
      <c r="AC57" s="24"/>
      <c r="AE57" s="6">
        <v>11</v>
      </c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>
        <f>M57+AS58</f>
        <v>0.2222222222222222</v>
      </c>
      <c r="AR57" s="24"/>
      <c r="AS57" s="21">
        <f>AQ57</f>
        <v>0.2222222222222222</v>
      </c>
    </row>
    <row r="58" spans="1:45" ht="12.75">
      <c r="A58" s="6">
        <v>12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>
        <f>G24</f>
        <v>0.1111111111111111</v>
      </c>
      <c r="P58" s="6">
        <v>12</v>
      </c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>
        <f>N58+AB60</f>
        <v>10.166666666666666</v>
      </c>
      <c r="AE58" s="6">
        <v>12</v>
      </c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>
        <f>AS59+N58</f>
        <v>0.1111111111111111</v>
      </c>
      <c r="AS58" s="21">
        <f>AR58</f>
        <v>0.1111111111111111</v>
      </c>
    </row>
    <row r="59" spans="1:45" ht="12.75">
      <c r="A59" s="6">
        <v>13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P59" s="6">
        <v>13</v>
      </c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E59" s="6">
        <v>13</v>
      </c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19">
        <v>0</v>
      </c>
    </row>
    <row r="60" spans="16:29" ht="12.75">
      <c r="P60" s="19" t="s">
        <v>61</v>
      </c>
      <c r="Q60" s="1">
        <v>0</v>
      </c>
      <c r="R60" s="20">
        <f>R47</f>
        <v>0.4444444444444444</v>
      </c>
      <c r="S60" s="20">
        <f>S48</f>
        <v>0.4444444444444444</v>
      </c>
      <c r="T60" s="20">
        <f>T48</f>
        <v>4.444444444444445</v>
      </c>
      <c r="U60" s="20">
        <f>U50</f>
        <v>4.444444444444445</v>
      </c>
      <c r="V60" s="20">
        <f>V48</f>
        <v>1.4444444444444444</v>
      </c>
      <c r="W60" s="20">
        <f>W52</f>
        <v>1.8888888888888888</v>
      </c>
      <c r="X60" s="20">
        <f>X52</f>
        <v>3.2222222222222223</v>
      </c>
      <c r="Y60" s="20">
        <f>Y54</f>
        <v>3.916666666666667</v>
      </c>
      <c r="Z60" s="20">
        <f>Z55</f>
        <v>9.36111111111111</v>
      </c>
      <c r="AA60" s="20">
        <f>AA56</f>
        <v>9.36111111111111</v>
      </c>
      <c r="AB60" s="20">
        <f>AB56</f>
        <v>10.055555555555555</v>
      </c>
      <c r="AC60" s="20">
        <f>AC58</f>
        <v>10.166666666666666</v>
      </c>
    </row>
    <row r="61" ht="12.75"/>
    <row r="62" spans="1:2" ht="12.75">
      <c r="A62" s="2" t="s">
        <v>65</v>
      </c>
      <c r="B62" s="3" t="s">
        <v>66</v>
      </c>
    </row>
    <row r="63" ht="12.75"/>
    <row r="64" spans="1:14" ht="12.75">
      <c r="A64" s="12" t="s">
        <v>67</v>
      </c>
      <c r="B64" s="12">
        <v>1</v>
      </c>
      <c r="C64" s="12">
        <v>2</v>
      </c>
      <c r="D64" s="12">
        <v>3</v>
      </c>
      <c r="E64" s="12">
        <v>4</v>
      </c>
      <c r="F64" s="12">
        <v>5</v>
      </c>
      <c r="G64" s="12">
        <v>6</v>
      </c>
      <c r="H64" s="12">
        <v>7</v>
      </c>
      <c r="I64" s="12">
        <v>8</v>
      </c>
      <c r="J64" s="12">
        <v>9</v>
      </c>
      <c r="K64" s="12">
        <v>10</v>
      </c>
      <c r="L64" s="12">
        <v>11</v>
      </c>
      <c r="M64" s="12">
        <v>12</v>
      </c>
      <c r="N64" s="12">
        <v>13</v>
      </c>
    </row>
    <row r="65" spans="1:14" ht="12.75">
      <c r="A65" s="19" t="s">
        <v>3</v>
      </c>
      <c r="B65" s="27">
        <v>0</v>
      </c>
      <c r="C65" s="27">
        <v>3</v>
      </c>
      <c r="D65" s="27">
        <v>3</v>
      </c>
      <c r="E65" s="27">
        <v>11</v>
      </c>
      <c r="F65" s="27">
        <v>11</v>
      </c>
      <c r="G65" s="27">
        <v>8</v>
      </c>
      <c r="H65" s="27">
        <v>15</v>
      </c>
      <c r="I65" s="27">
        <v>18</v>
      </c>
      <c r="J65" s="27">
        <v>24</v>
      </c>
      <c r="K65" s="27">
        <v>39</v>
      </c>
      <c r="L65" s="27">
        <v>39</v>
      </c>
      <c r="M65" s="27">
        <v>43</v>
      </c>
      <c r="N65" s="27">
        <v>45</v>
      </c>
    </row>
    <row r="66" spans="1:14" ht="12.75">
      <c r="A66" s="19" t="s">
        <v>4</v>
      </c>
      <c r="B66" s="27">
        <v>0</v>
      </c>
      <c r="C66" s="27">
        <v>3</v>
      </c>
      <c r="D66" s="27">
        <v>7</v>
      </c>
      <c r="E66" s="27">
        <v>18</v>
      </c>
      <c r="F66" s="27">
        <v>18</v>
      </c>
      <c r="G66" s="27">
        <v>8</v>
      </c>
      <c r="H66" s="27">
        <v>18</v>
      </c>
      <c r="I66" s="27">
        <v>18</v>
      </c>
      <c r="J66" s="27">
        <v>24</v>
      </c>
      <c r="K66" s="27">
        <v>39</v>
      </c>
      <c r="L66" s="27">
        <v>41</v>
      </c>
      <c r="M66" s="27">
        <v>43</v>
      </c>
      <c r="N66" s="27">
        <v>45</v>
      </c>
    </row>
    <row r="67" spans="1:14" ht="12.75">
      <c r="A67" s="6" t="s">
        <v>11</v>
      </c>
      <c r="B67" s="23">
        <f>B66-B65</f>
        <v>0</v>
      </c>
      <c r="C67" s="23">
        <f aca="true" t="shared" si="4" ref="C67:N67">C66-C65</f>
        <v>0</v>
      </c>
      <c r="D67" s="23">
        <f t="shared" si="4"/>
        <v>4</v>
      </c>
      <c r="E67" s="23">
        <f t="shared" si="4"/>
        <v>7</v>
      </c>
      <c r="F67" s="23">
        <f t="shared" si="4"/>
        <v>7</v>
      </c>
      <c r="G67" s="23">
        <f t="shared" si="4"/>
        <v>0</v>
      </c>
      <c r="H67" s="23">
        <f t="shared" si="4"/>
        <v>3</v>
      </c>
      <c r="I67" s="23">
        <f t="shared" si="4"/>
        <v>0</v>
      </c>
      <c r="J67" s="23">
        <f t="shared" si="4"/>
        <v>0</v>
      </c>
      <c r="K67" s="23">
        <f t="shared" si="4"/>
        <v>0</v>
      </c>
      <c r="L67" s="23">
        <f t="shared" si="4"/>
        <v>2</v>
      </c>
      <c r="M67" s="23">
        <f t="shared" si="4"/>
        <v>0</v>
      </c>
      <c r="N67" s="23">
        <f t="shared" si="4"/>
        <v>0</v>
      </c>
    </row>
    <row r="68" spans="1:14" ht="12.75">
      <c r="A68" s="19" t="s">
        <v>9</v>
      </c>
      <c r="B68" s="27">
        <v>0</v>
      </c>
      <c r="C68" s="27">
        <v>0.4444444444444444</v>
      </c>
      <c r="D68" s="27">
        <v>0.4444444444444444</v>
      </c>
      <c r="E68" s="27">
        <v>4.444444444444445</v>
      </c>
      <c r="F68" s="27">
        <v>4.444444444444445</v>
      </c>
      <c r="G68" s="27">
        <v>1.4444444444444444</v>
      </c>
      <c r="H68" s="27">
        <v>1.8888888888888888</v>
      </c>
      <c r="I68" s="27">
        <v>3.2222222222222223</v>
      </c>
      <c r="J68" s="27">
        <v>3.916666666666667</v>
      </c>
      <c r="K68" s="27">
        <v>9.36111111111111</v>
      </c>
      <c r="L68" s="27">
        <v>9.36111111111111</v>
      </c>
      <c r="M68" s="27">
        <v>10.055555555555555</v>
      </c>
      <c r="N68" s="27">
        <v>10.166666666666666</v>
      </c>
    </row>
    <row r="69" spans="1:14" ht="12.75">
      <c r="A69" s="19" t="s">
        <v>10</v>
      </c>
      <c r="B69" s="27">
        <v>10.166666666666666</v>
      </c>
      <c r="C69" s="27">
        <v>9.722222222222221</v>
      </c>
      <c r="D69" s="27">
        <v>8.75</v>
      </c>
      <c r="E69" s="27">
        <v>6.944444444444445</v>
      </c>
      <c r="F69" s="27">
        <v>6.944444444444445</v>
      </c>
      <c r="G69" s="27">
        <v>8.722222222222221</v>
      </c>
      <c r="H69" s="27">
        <v>7.611111111111111</v>
      </c>
      <c r="I69" s="27">
        <v>6.944444444444445</v>
      </c>
      <c r="J69" s="27">
        <v>6.25</v>
      </c>
      <c r="K69" s="27">
        <v>0.8055555555555556</v>
      </c>
      <c r="L69" s="27">
        <v>0.2222222222222222</v>
      </c>
      <c r="M69" s="27">
        <v>0.1111111111111111</v>
      </c>
      <c r="N69" s="27">
        <v>0</v>
      </c>
    </row>
    <row r="70" spans="1:14" ht="12.75">
      <c r="A70" s="6" t="s">
        <v>12</v>
      </c>
      <c r="B70" s="23">
        <f>-(B67)/SQRT(B69+B68)</f>
        <v>0</v>
      </c>
      <c r="C70" s="23">
        <f aca="true" t="shared" si="5" ref="C70:N70">-(C67)/SQRT(C69+C68)</f>
        <v>0</v>
      </c>
      <c r="D70" s="23">
        <f t="shared" si="5"/>
        <v>-1.3191593038303506</v>
      </c>
      <c r="E70" s="23">
        <f t="shared" si="5"/>
        <v>-2.074232152964138</v>
      </c>
      <c r="F70" s="23">
        <f t="shared" si="5"/>
        <v>-2.074232152964138</v>
      </c>
      <c r="G70" s="23">
        <f t="shared" si="5"/>
        <v>0</v>
      </c>
      <c r="H70" s="23">
        <f t="shared" si="5"/>
        <v>-0.9733285267845753</v>
      </c>
      <c r="I70" s="23">
        <f t="shared" si="5"/>
        <v>0</v>
      </c>
      <c r="J70" s="23">
        <f t="shared" si="5"/>
        <v>0</v>
      </c>
      <c r="K70" s="23">
        <f t="shared" si="5"/>
        <v>0</v>
      </c>
      <c r="L70" s="23">
        <f t="shared" si="5"/>
        <v>-0.6460582824697987</v>
      </c>
      <c r="M70" s="23">
        <f t="shared" si="5"/>
        <v>0</v>
      </c>
      <c r="N70" s="23">
        <f t="shared" si="5"/>
        <v>0</v>
      </c>
    </row>
    <row r="71" spans="1:14" ht="12.75">
      <c r="A71" s="6" t="s">
        <v>13</v>
      </c>
      <c r="B71" s="25">
        <f>NORMSDIST(B70)</f>
        <v>0.5</v>
      </c>
      <c r="C71" s="25">
        <f aca="true" t="shared" si="6" ref="C71:N71">NORMSDIST(C70)</f>
        <v>0.5</v>
      </c>
      <c r="D71" s="25">
        <f t="shared" si="6"/>
        <v>0.09355793020813108</v>
      </c>
      <c r="E71" s="25">
        <f t="shared" si="6"/>
        <v>0.019028877729716287</v>
      </c>
      <c r="F71" s="25">
        <f t="shared" si="6"/>
        <v>0.019028877729716287</v>
      </c>
      <c r="G71" s="25">
        <f t="shared" si="6"/>
        <v>0.5</v>
      </c>
      <c r="H71" s="25">
        <f t="shared" si="6"/>
        <v>0.16519502442439715</v>
      </c>
      <c r="I71" s="25">
        <f t="shared" si="6"/>
        <v>0.5</v>
      </c>
      <c r="J71" s="25">
        <f t="shared" si="6"/>
        <v>0.5</v>
      </c>
      <c r="K71" s="25">
        <f t="shared" si="6"/>
        <v>0.5</v>
      </c>
      <c r="L71" s="25">
        <f t="shared" si="6"/>
        <v>0.2591208055798857</v>
      </c>
      <c r="M71" s="25">
        <f t="shared" si="6"/>
        <v>0.5</v>
      </c>
      <c r="N71" s="25">
        <f t="shared" si="6"/>
        <v>0.5</v>
      </c>
    </row>
    <row r="72" ht="12.75"/>
    <row r="73" spans="1:2" ht="12.75">
      <c r="A73" s="2" t="s">
        <v>68</v>
      </c>
      <c r="B73" s="3" t="s">
        <v>69</v>
      </c>
    </row>
    <row r="74" ht="12.75"/>
    <row r="75" spans="1:4" ht="12.75">
      <c r="A75" s="26" t="s">
        <v>70</v>
      </c>
      <c r="B75" s="37" t="s">
        <v>25</v>
      </c>
      <c r="C75" s="37"/>
      <c r="D75" s="37"/>
    </row>
    <row r="76" spans="1:4" ht="12.75">
      <c r="A76" s="26" t="s">
        <v>71</v>
      </c>
      <c r="B76" s="37">
        <v>45</v>
      </c>
      <c r="C76" s="37"/>
      <c r="D76" s="37"/>
    </row>
    <row r="77" spans="1:4" ht="12.75">
      <c r="A77" s="26" t="s">
        <v>72</v>
      </c>
      <c r="B77" s="30" t="s">
        <v>24</v>
      </c>
      <c r="C77" s="30"/>
      <c r="D77" s="30"/>
    </row>
    <row r="78" spans="1:4" ht="12.75">
      <c r="A78" s="26" t="s">
        <v>73</v>
      </c>
      <c r="B78" s="37">
        <v>43</v>
      </c>
      <c r="C78" s="37"/>
      <c r="D78" s="37"/>
    </row>
    <row r="79" spans="1:4" ht="12.75">
      <c r="A79" s="26" t="s">
        <v>74</v>
      </c>
      <c r="B79" s="38">
        <f>NORMSDIST((46-N65)/SQRT(N68))</f>
        <v>0.6230970743387062</v>
      </c>
      <c r="C79" s="39"/>
      <c r="D79" s="40"/>
    </row>
  </sheetData>
  <mergeCells count="7">
    <mergeCell ref="A26:J26"/>
    <mergeCell ref="A44:O44"/>
    <mergeCell ref="B75:D75"/>
    <mergeCell ref="B79:D79"/>
    <mergeCell ref="B76:D76"/>
    <mergeCell ref="B77:D77"/>
    <mergeCell ref="B78:D78"/>
  </mergeCells>
  <printOptions/>
  <pageMargins left="0.75" right="0.75" top="1" bottom="1" header="0.4921259845" footer="0.4921259845"/>
  <pageSetup horizontalDpi="1200" verticalDpi="1200" orientation="portrait" paperSize="9" r:id="rId4"/>
  <ignoredErrors>
    <ignoredError sqref="U60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</dc:creator>
  <cp:keywords/>
  <dc:description/>
  <cp:lastModifiedBy>Jakub</cp:lastModifiedBy>
  <cp:lastPrinted>2007-02-15T10:30:13Z</cp:lastPrinted>
  <dcterms:created xsi:type="dcterms:W3CDTF">2007-02-14T18:21:17Z</dcterms:created>
  <dcterms:modified xsi:type="dcterms:W3CDTF">2008-08-28T18:24:04Z</dcterms:modified>
  <cp:category/>
  <cp:version/>
  <cp:contentType/>
  <cp:contentStatus/>
</cp:coreProperties>
</file>